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Territoires\06 Groupes de développement\Groupe Dev 56\__Rés'Agri 56\25_ACHATS GROUPES\COMMANDE DE PLANTS 2019\"/>
    </mc:Choice>
  </mc:AlternateContent>
  <bookViews>
    <workbookView xWindow="0" yWindow="0" windowWidth="20490" windowHeight="7755" tabRatio="896"/>
  </bookViews>
  <sheets>
    <sheet name="Bon de commande Kerisnel " sheetId="3" r:id="rId1"/>
    <sheet name="Feuil1" sheetId="13" r:id="rId2"/>
  </sheets>
  <definedNames>
    <definedName name="_xlnm._FilterDatabase" localSheetId="0" hidden="1">'Bon de commande Kerisnel '!#REF!</definedName>
    <definedName name="catalogue" localSheetId="0">'Bon de commande Kerisnel '!#REF!</definedName>
    <definedName name="catalogue">#REF!</definedName>
    <definedName name="pommier" localSheetId="0">'Bon de commande Kerisnel '!#REF!</definedName>
    <definedName name="pommier">#REF!</definedName>
    <definedName name="_xlnm.Print_Area" localSheetId="0">'Bon de commande Kerisnel '!$A$1:$J$319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5" i="3" l="1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12" i="3"/>
  <c r="J199" i="3"/>
  <c r="J196" i="3"/>
  <c r="J187" i="3"/>
  <c r="J188" i="3"/>
  <c r="J186" i="3"/>
  <c r="J185" i="3"/>
  <c r="J184" i="3"/>
  <c r="J173" i="3"/>
  <c r="J171" i="3"/>
  <c r="J166" i="3"/>
  <c r="J157" i="3"/>
  <c r="J135" i="3"/>
  <c r="J127" i="3"/>
  <c r="J88" i="3"/>
  <c r="J59" i="3"/>
  <c r="J67" i="3"/>
  <c r="J66" i="3"/>
  <c r="J65" i="3"/>
  <c r="J194" i="3" l="1"/>
  <c r="J193" i="3"/>
  <c r="J281" i="3" l="1"/>
  <c r="J282" i="3"/>
  <c r="J283" i="3"/>
  <c r="J284" i="3"/>
  <c r="J285" i="3"/>
  <c r="J286" i="3"/>
  <c r="J287" i="3"/>
  <c r="J280" i="3"/>
  <c r="J247" i="3"/>
  <c r="J248" i="3"/>
  <c r="J249" i="3"/>
  <c r="J250" i="3"/>
  <c r="J251" i="3"/>
  <c r="J246" i="3"/>
  <c r="J204" i="3"/>
  <c r="J205" i="3"/>
  <c r="J206" i="3"/>
  <c r="J207" i="3"/>
  <c r="J203" i="3"/>
  <c r="J183" i="3"/>
  <c r="J189" i="3"/>
  <c r="J190" i="3"/>
  <c r="J191" i="3"/>
  <c r="J192" i="3"/>
  <c r="J195" i="3"/>
  <c r="J197" i="3"/>
  <c r="J198" i="3"/>
  <c r="J200" i="3"/>
  <c r="J201" i="3"/>
  <c r="J202" i="3"/>
  <c r="J182" i="3"/>
  <c r="J159" i="3"/>
  <c r="J149" i="3"/>
  <c r="J142" i="3"/>
  <c r="J143" i="3"/>
  <c r="J141" i="3"/>
  <c r="J71" i="3"/>
  <c r="J43" i="3"/>
  <c r="J37" i="3"/>
  <c r="J38" i="3"/>
  <c r="J39" i="3"/>
  <c r="J36" i="3"/>
  <c r="H26" i="3"/>
  <c r="H282" i="3" l="1"/>
  <c r="H281" i="3"/>
  <c r="H142" i="3" l="1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141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24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12" i="3"/>
  <c r="H280" i="3"/>
  <c r="H283" i="3"/>
  <c r="H284" i="3"/>
  <c r="H285" i="3"/>
  <c r="H286" i="3"/>
  <c r="H287" i="3"/>
  <c r="H288" i="3"/>
  <c r="H72" i="3"/>
  <c r="H73" i="3"/>
  <c r="H74" i="3"/>
  <c r="H75" i="3"/>
  <c r="H76" i="3"/>
  <c r="H77" i="3"/>
  <c r="H78" i="3"/>
  <c r="H79" i="3"/>
  <c r="H80" i="3"/>
  <c r="H81" i="3"/>
  <c r="H71" i="3"/>
  <c r="H62" i="3"/>
  <c r="H63" i="3"/>
  <c r="H64" i="3"/>
  <c r="H65" i="3"/>
  <c r="H66" i="3"/>
  <c r="H67" i="3"/>
  <c r="H61" i="3"/>
  <c r="H48" i="3"/>
  <c r="H49" i="3"/>
  <c r="H50" i="3"/>
  <c r="H51" i="3"/>
  <c r="H52" i="3"/>
  <c r="H53" i="3"/>
  <c r="H54" i="3"/>
  <c r="H55" i="3"/>
  <c r="H56" i="3"/>
  <c r="H57" i="3"/>
  <c r="H58" i="3"/>
  <c r="H59" i="3"/>
  <c r="H47" i="3"/>
  <c r="H42" i="3"/>
  <c r="H43" i="3"/>
  <c r="H44" i="3"/>
  <c r="H45" i="3"/>
  <c r="H41" i="3"/>
  <c r="H34" i="3"/>
  <c r="H35" i="3"/>
  <c r="H36" i="3"/>
  <c r="H37" i="3"/>
  <c r="H38" i="3"/>
  <c r="H39" i="3"/>
  <c r="H33" i="3"/>
  <c r="H27" i="3"/>
  <c r="H28" i="3"/>
  <c r="H29" i="3"/>
  <c r="H30" i="3"/>
  <c r="H31" i="3"/>
  <c r="H24" i="3"/>
  <c r="H23" i="3"/>
  <c r="H20" i="3"/>
  <c r="H21" i="3"/>
  <c r="H19" i="3"/>
  <c r="H16" i="3"/>
  <c r="H17" i="3"/>
  <c r="H15" i="3"/>
  <c r="H271" i="3"/>
  <c r="H272" i="3"/>
  <c r="H273" i="3"/>
  <c r="H274" i="3"/>
  <c r="H275" i="3"/>
  <c r="H270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55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98" i="3"/>
  <c r="H99" i="3"/>
  <c r="H101" i="3"/>
  <c r="H89" i="3"/>
  <c r="H90" i="3"/>
  <c r="H91" i="3"/>
  <c r="H92" i="3"/>
  <c r="H93" i="3"/>
  <c r="H94" i="3"/>
  <c r="H95" i="3"/>
  <c r="H96" i="3"/>
  <c r="H97" i="3"/>
  <c r="H88" i="3"/>
  <c r="H87" i="3"/>
  <c r="H86" i="3"/>
  <c r="H85" i="3"/>
  <c r="J288" i="3" l="1"/>
  <c r="J274" i="3"/>
  <c r="J273" i="3"/>
  <c r="J272" i="3"/>
  <c r="J271" i="3"/>
  <c r="J270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08" i="3"/>
  <c r="J181" i="3"/>
  <c r="J180" i="3"/>
  <c r="J179" i="3"/>
  <c r="J178" i="3"/>
  <c r="J177" i="3"/>
  <c r="J176" i="3"/>
  <c r="J175" i="3"/>
  <c r="J174" i="3"/>
  <c r="J172" i="3"/>
  <c r="J170" i="3"/>
  <c r="J169" i="3"/>
  <c r="J168" i="3"/>
  <c r="J167" i="3"/>
  <c r="J165" i="3"/>
  <c r="J164" i="3"/>
  <c r="J163" i="3"/>
  <c r="J162" i="3"/>
  <c r="J161" i="3"/>
  <c r="J160" i="3"/>
  <c r="J158" i="3"/>
  <c r="J156" i="3"/>
  <c r="J155" i="3"/>
  <c r="J154" i="3"/>
  <c r="J153" i="3"/>
  <c r="J152" i="3"/>
  <c r="J151" i="3"/>
  <c r="J150" i="3"/>
  <c r="J148" i="3"/>
  <c r="J147" i="3"/>
  <c r="J146" i="3"/>
  <c r="J145" i="3"/>
  <c r="J144" i="3"/>
  <c r="J137" i="3"/>
  <c r="J136" i="3"/>
  <c r="J134" i="3"/>
  <c r="J133" i="3"/>
  <c r="J132" i="3"/>
  <c r="J131" i="3"/>
  <c r="J130" i="3"/>
  <c r="J129" i="3"/>
  <c r="J128" i="3"/>
  <c r="J126" i="3"/>
  <c r="J125" i="3"/>
  <c r="J124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99" i="3"/>
  <c r="J98" i="3"/>
  <c r="J97" i="3"/>
  <c r="J96" i="3"/>
  <c r="J95" i="3"/>
  <c r="J94" i="3"/>
  <c r="J93" i="3"/>
  <c r="J92" i="3"/>
  <c r="J91" i="3"/>
  <c r="J90" i="3"/>
  <c r="J89" i="3"/>
  <c r="J87" i="3"/>
  <c r="J86" i="3"/>
  <c r="J85" i="3"/>
  <c r="J81" i="3"/>
  <c r="J80" i="3"/>
  <c r="J79" i="3"/>
  <c r="J78" i="3"/>
  <c r="J77" i="3"/>
  <c r="J76" i="3"/>
  <c r="J75" i="3"/>
  <c r="J74" i="3"/>
  <c r="J73" i="3"/>
  <c r="J72" i="3"/>
  <c r="J64" i="3"/>
  <c r="J63" i="3"/>
  <c r="J62" i="3"/>
  <c r="J61" i="3"/>
  <c r="J58" i="3"/>
  <c r="J57" i="3"/>
  <c r="J56" i="3"/>
  <c r="J55" i="3"/>
  <c r="J54" i="3"/>
  <c r="J53" i="3"/>
  <c r="J52" i="3"/>
  <c r="J51" i="3"/>
  <c r="J50" i="3"/>
  <c r="J49" i="3"/>
  <c r="J48" i="3"/>
  <c r="J47" i="3"/>
  <c r="J45" i="3"/>
  <c r="J44" i="3"/>
  <c r="J42" i="3"/>
  <c r="J41" i="3"/>
  <c r="J35" i="3"/>
  <c r="J34" i="3"/>
  <c r="J33" i="3"/>
  <c r="J31" i="3"/>
  <c r="J30" i="3"/>
  <c r="J29" i="3"/>
  <c r="J28" i="3"/>
  <c r="J27" i="3"/>
  <c r="J26" i="3"/>
  <c r="J24" i="3"/>
  <c r="J23" i="3"/>
  <c r="J21" i="3"/>
  <c r="J20" i="3"/>
  <c r="J19" i="3"/>
  <c r="J17" i="3"/>
  <c r="J16" i="3"/>
  <c r="J15" i="3"/>
  <c r="J268" i="3" l="1"/>
  <c r="J138" i="3"/>
  <c r="J229" i="3"/>
  <c r="J209" i="3"/>
  <c r="J82" i="3"/>
  <c r="J68" i="3"/>
  <c r="J276" i="3"/>
  <c r="J121" i="3"/>
  <c r="J289" i="3"/>
  <c r="J252" i="3"/>
  <c r="J291" i="3" l="1"/>
  <c r="J292" i="3" s="1"/>
  <c r="J293" i="3" s="1"/>
  <c r="J294" i="3" s="1"/>
</calcChain>
</file>

<file path=xl/comments1.xml><?xml version="1.0" encoding="utf-8"?>
<comments xmlns="http://schemas.openxmlformats.org/spreadsheetml/2006/main">
  <authors>
    <author>LE MOIGNO Rosina</author>
  </authors>
  <commentList>
    <comment ref="C61" authorId="0" shapeId="0">
      <text/>
    </comment>
  </commentList>
</comments>
</file>

<file path=xl/sharedStrings.xml><?xml version="1.0" encoding="utf-8"?>
<sst xmlns="http://schemas.openxmlformats.org/spreadsheetml/2006/main" count="600" uniqueCount="340">
  <si>
    <t>Autres demandes / commentaires :</t>
  </si>
  <si>
    <t>TOTAL</t>
  </si>
  <si>
    <t>Catalogue Le Botanique</t>
  </si>
  <si>
    <t xml:space="preserve">TVA 10% </t>
  </si>
  <si>
    <t>TOTAL HT</t>
  </si>
  <si>
    <t>Comme l'année dernière,nous vous proposons d'élargir la gamme de végétaux au-delà du bon de commande proposé</t>
  </si>
  <si>
    <t>Total Rosiers</t>
  </si>
  <si>
    <t>C.5 RC</t>
  </si>
  <si>
    <t>N</t>
  </si>
  <si>
    <t xml:space="preserve">ROSIER grimpant </t>
  </si>
  <si>
    <r>
      <t xml:space="preserve">ROSIER paysager buisson 
</t>
    </r>
    <r>
      <rPr>
        <sz val="12"/>
        <color indexed="62"/>
        <rFont val="Arial"/>
        <family val="2"/>
      </rPr>
      <t>(entretien limité) :</t>
    </r>
  </si>
  <si>
    <t>Quantité</t>
  </si>
  <si>
    <t>Tarif HT
(10 unit. et +)</t>
  </si>
  <si>
    <t>Tarif HT
(1-9 unités)</t>
  </si>
  <si>
    <t>Conditionnement</t>
  </si>
  <si>
    <t>Quantité minimum
à commander</t>
  </si>
  <si>
    <t>LES ROSIERS</t>
  </si>
  <si>
    <t>Total petits fruits</t>
  </si>
  <si>
    <t xml:space="preserve">C5.5 RC TIPI </t>
  </si>
  <si>
    <r>
      <t xml:space="preserve">MURIER </t>
    </r>
    <r>
      <rPr>
        <sz val="12"/>
        <rFont val="Arial"/>
        <family val="2"/>
      </rPr>
      <t xml:space="preserve">Buckingham mûre-framb </t>
    </r>
  </si>
  <si>
    <t>C2 HRC</t>
  </si>
  <si>
    <r>
      <t xml:space="preserve">MURIER </t>
    </r>
    <r>
      <rPr>
        <sz val="12"/>
        <rFont val="Arial"/>
        <family val="2"/>
      </rPr>
      <t>Dirksen</t>
    </r>
  </si>
  <si>
    <t xml:space="preserve">Groseiller à grappes </t>
  </si>
  <si>
    <r>
      <t xml:space="preserve">Groseiller à maquereaux </t>
    </r>
    <r>
      <rPr>
        <sz val="12"/>
        <rFont val="Arial"/>
        <family val="2"/>
      </rPr>
      <t>Hinnonmaki rouge</t>
    </r>
  </si>
  <si>
    <r>
      <t xml:space="preserve">FRAMBOISIER </t>
    </r>
    <r>
      <rPr>
        <sz val="12"/>
        <rFont val="Arial"/>
        <family val="2"/>
      </rPr>
      <t>(RUBUS IDAEUS) Heritage</t>
    </r>
  </si>
  <si>
    <r>
      <t xml:space="preserve">CASSIS </t>
    </r>
    <r>
      <rPr>
        <sz val="12"/>
        <rFont val="Arial"/>
        <family val="2"/>
      </rPr>
      <t xml:space="preserve">(RIBES NIGRUM) Andega </t>
    </r>
  </si>
  <si>
    <t>Les petits fruits</t>
  </si>
  <si>
    <t>Total fruitiers</t>
  </si>
  <si>
    <t>Les fruitiers</t>
  </si>
  <si>
    <t>1 à 9</t>
  </si>
  <si>
    <t xml:space="preserve"> =&gt; exemple Pommier Royal Gala</t>
  </si>
  <si>
    <t>C 10 L</t>
  </si>
  <si>
    <t>Ecrivez le nom et la variété du fruitier choisi</t>
  </si>
  <si>
    <t>FRUITIERS</t>
  </si>
  <si>
    <r>
      <t xml:space="preserve">RC ou HRC : </t>
    </r>
    <r>
      <rPr>
        <sz val="12"/>
        <rFont val="Arial"/>
        <family val="2"/>
      </rPr>
      <t>rond carré</t>
    </r>
    <r>
      <rPr>
        <b/>
        <sz val="12"/>
        <rFont val="Arial"/>
        <family val="2"/>
      </rPr>
      <t xml:space="preserve">  -  TIPI : </t>
    </r>
    <r>
      <rPr>
        <sz val="12"/>
        <rFont val="Arial"/>
        <family val="2"/>
      </rPr>
      <t>TUTEUR 80-100</t>
    </r>
    <r>
      <rPr>
        <b/>
        <sz val="12"/>
        <rFont val="Arial"/>
        <family val="2"/>
      </rPr>
      <t xml:space="preserve"> </t>
    </r>
  </si>
  <si>
    <r>
      <t>C1 :</t>
    </r>
    <r>
      <rPr>
        <sz val="12"/>
        <rFont val="Arial"/>
        <family val="2"/>
      </rPr>
      <t xml:space="preserve"> Pot  de 1 litre  -  </t>
    </r>
    <r>
      <rPr>
        <b/>
        <sz val="12"/>
        <rFont val="Arial"/>
        <family val="2"/>
      </rPr>
      <t>C2</t>
    </r>
    <r>
      <rPr>
        <sz val="12"/>
        <rFont val="Arial"/>
        <family val="2"/>
      </rPr>
      <t xml:space="preserve"> : Pot de 2 et 2.5 litres - </t>
    </r>
    <r>
      <rPr>
        <b/>
        <sz val="12"/>
        <rFont val="Arial"/>
        <family val="2"/>
      </rPr>
      <t xml:space="preserve">C3 </t>
    </r>
    <r>
      <rPr>
        <sz val="12"/>
        <rFont val="Arial"/>
        <family val="2"/>
      </rPr>
      <t xml:space="preserve">: Pot de 3 litres - </t>
    </r>
    <r>
      <rPr>
        <b/>
        <sz val="12"/>
        <rFont val="Arial"/>
        <family val="2"/>
      </rPr>
      <t xml:space="preserve">C4 </t>
    </r>
    <r>
      <rPr>
        <sz val="12"/>
        <rFont val="Arial"/>
        <family val="2"/>
      </rPr>
      <t xml:space="preserve">: Pot de  4 litres  -  </t>
    </r>
    <r>
      <rPr>
        <b/>
        <sz val="12"/>
        <rFont val="Arial"/>
        <family val="2"/>
      </rPr>
      <t>C5</t>
    </r>
    <r>
      <rPr>
        <sz val="12"/>
        <rFont val="Arial"/>
        <family val="2"/>
      </rPr>
      <t xml:space="preserve"> : Pot de 5 litres  -  </t>
    </r>
    <r>
      <rPr>
        <b/>
        <sz val="12"/>
        <rFont val="Arial"/>
        <family val="2"/>
      </rPr>
      <t>GDT</t>
    </r>
    <r>
      <rPr>
        <sz val="12"/>
        <rFont val="Arial"/>
        <family val="2"/>
      </rPr>
      <t xml:space="preserve"> : Godet …</t>
    </r>
  </si>
  <si>
    <t>NOUVEAU</t>
  </si>
  <si>
    <t>Pas de livraison en dessous de 3 plants sauf indication</t>
  </si>
  <si>
    <t>Légende :</t>
  </si>
  <si>
    <t>Total plantes grimpantes</t>
  </si>
  <si>
    <t xml:space="preserve"> C.3 RC TIPI</t>
  </si>
  <si>
    <t>PASSIFLORE amethystina</t>
  </si>
  <si>
    <r>
      <t xml:space="preserve">WISTERIA sinensis </t>
    </r>
    <r>
      <rPr>
        <sz val="12"/>
        <rFont val="Arial"/>
        <family val="2"/>
      </rPr>
      <t>Bleu</t>
    </r>
  </si>
  <si>
    <r>
      <t xml:space="preserve">TRACHELOSPERMUM jasminoides </t>
    </r>
    <r>
      <rPr>
        <sz val="12"/>
        <rFont val="Arial"/>
        <family val="2"/>
      </rPr>
      <t>(persistant parfumé)</t>
    </r>
  </si>
  <si>
    <r>
      <t>PLUMBAGO capensis</t>
    </r>
    <r>
      <rPr>
        <sz val="11"/>
        <rFont val="Arial"/>
        <family val="2"/>
      </rPr>
      <t xml:space="preserve"> </t>
    </r>
  </si>
  <si>
    <r>
      <t>PARTHENOCISSUS quinquefolia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(Vigne vierge)</t>
    </r>
  </si>
  <si>
    <r>
      <t xml:space="preserve">JASMINUM officinalis </t>
    </r>
    <r>
      <rPr>
        <sz val="11"/>
        <rFont val="Arial"/>
        <family val="2"/>
      </rPr>
      <t>(Jasmin d'hiver)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</si>
  <si>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(10 unit. et +)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</si>
  <si>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(1-9 unités)</t>
    </r>
  </si>
  <si>
    <t>Quantité minimum à commander</t>
  </si>
  <si>
    <t>PLANTES GRIMPANTES</t>
  </si>
  <si>
    <t>Total arbustes</t>
  </si>
  <si>
    <t>VIBURNUM plicatum 'Mariesii'</t>
  </si>
  <si>
    <t>C.2</t>
  </si>
  <si>
    <t>C.3 RC</t>
  </si>
  <si>
    <t>C.3</t>
  </si>
  <si>
    <r>
      <t>ROSMARINUS 'Pointe du Raz'</t>
    </r>
    <r>
      <rPr>
        <sz val="11"/>
        <rFont val="Arial"/>
        <family val="2"/>
      </rPr>
      <t xml:space="preserve"> (Romarin rampant)</t>
    </r>
  </si>
  <si>
    <t>C.4</t>
  </si>
  <si>
    <t>PROSTANTHERA cuneata</t>
  </si>
  <si>
    <t>PHYSOCARPUS opulifolius 'Diable d'Or'</t>
  </si>
  <si>
    <r>
      <t xml:space="preserve">PEROVSKIA atriplicifolia </t>
    </r>
    <r>
      <rPr>
        <sz val="12"/>
        <rFont val="Arial"/>
        <family val="2"/>
      </rPr>
      <t>Blue spire</t>
    </r>
  </si>
  <si>
    <t>LAVANDULA angustifolia Hidcote blue</t>
  </si>
  <si>
    <t>C.4 30/40</t>
  </si>
  <si>
    <r>
      <t xml:space="preserve">HYPERICUM patulum Hidcote </t>
    </r>
    <r>
      <rPr>
        <sz val="12"/>
        <rFont val="Arial"/>
        <family val="2"/>
      </rPr>
      <t>(jaune)</t>
    </r>
    <r>
      <rPr>
        <sz val="11"/>
        <rFont val="Arial"/>
        <family val="2"/>
      </rPr>
      <t xml:space="preserve"> (Millepertuis)</t>
    </r>
  </si>
  <si>
    <r>
      <t xml:space="preserve">GREVILLEA rosmarinifolia Jeukensii </t>
    </r>
    <r>
      <rPr>
        <sz val="12"/>
        <rFont val="Arial"/>
        <family val="2"/>
      </rPr>
      <t xml:space="preserve">(rose) </t>
    </r>
  </si>
  <si>
    <r>
      <t xml:space="preserve">DEUTZIA crenata Nikko </t>
    </r>
    <r>
      <rPr>
        <sz val="12"/>
        <rFont val="Arial"/>
        <family val="2"/>
      </rPr>
      <t>(blanc pur)</t>
    </r>
  </si>
  <si>
    <r>
      <t xml:space="preserve">COTINUS coggyria </t>
    </r>
    <r>
      <rPr>
        <sz val="11"/>
        <rFont val="Arial"/>
        <family val="2"/>
      </rPr>
      <t>(Royal purple)</t>
    </r>
  </si>
  <si>
    <r>
      <t>CORNUS alba</t>
    </r>
    <r>
      <rPr>
        <sz val="11"/>
        <rFont val="Arial"/>
        <family val="2"/>
      </rPr>
      <t xml:space="preserve">  Kesselringii</t>
    </r>
  </si>
  <si>
    <t>CISTUS x purpureus</t>
  </si>
  <si>
    <t>CHOISYA ternata Aztec gold</t>
  </si>
  <si>
    <t>C.3 20/30</t>
  </si>
  <si>
    <r>
      <t xml:space="preserve">ARBUTUS unedo </t>
    </r>
    <r>
      <rPr>
        <sz val="11"/>
        <rFont val="Arial"/>
        <family val="2"/>
      </rPr>
      <t>(arbousier)</t>
    </r>
  </si>
  <si>
    <r>
      <t xml:space="preserve">ACACIA dealbata Le Gaulois </t>
    </r>
    <r>
      <rPr>
        <sz val="12"/>
        <rFont val="Arial"/>
        <family val="2"/>
      </rPr>
      <t>(de bouture)</t>
    </r>
  </si>
  <si>
    <t>ABELIA grandiflora</t>
  </si>
  <si>
    <t xml:space="preserve"> (pas de livraison en dessous de 3 plants par variété sauf indication)</t>
  </si>
  <si>
    <t>Total arbres</t>
  </si>
  <si>
    <r>
      <t>PYRUS calleryana 'Chanticleer'</t>
    </r>
    <r>
      <rPr>
        <sz val="12"/>
        <color indexed="8"/>
        <rFont val="Arial"/>
        <family val="2"/>
      </rPr>
      <t xml:space="preserve"> (Poirier à fleurs)</t>
    </r>
  </si>
  <si>
    <t>C7.5 150/200</t>
  </si>
  <si>
    <r>
      <t>PRUNUS serrulata 'Kanzan'</t>
    </r>
    <r>
      <rPr>
        <sz val="12"/>
        <color indexed="8"/>
        <rFont val="Arial"/>
        <family val="2"/>
      </rPr>
      <t xml:space="preserve"> (Cerisier à fleurs)</t>
    </r>
  </si>
  <si>
    <t>PHOTINIA 'fraseri Red robin</t>
  </si>
  <si>
    <t>C.15 150/200</t>
  </si>
  <si>
    <r>
      <t>MORUS kagayamae</t>
    </r>
    <r>
      <rPr>
        <sz val="12"/>
        <color indexed="8"/>
        <rFont val="Arial"/>
        <family val="2"/>
      </rPr>
      <t xml:space="preserve"> (Mûrier, variété stérile)</t>
    </r>
  </si>
  <si>
    <t>C7.5 120/150</t>
  </si>
  <si>
    <r>
      <t>LIQUIDAMBAR styraciflua</t>
    </r>
    <r>
      <rPr>
        <sz val="12"/>
        <color indexed="8"/>
        <rFont val="Arial"/>
        <family val="2"/>
      </rPr>
      <t xml:space="preserve"> (Copalme d'Amérique)</t>
    </r>
  </si>
  <si>
    <t>C10 150/200</t>
  </si>
  <si>
    <r>
      <t>GLEDITSIA triacanthos</t>
    </r>
    <r>
      <rPr>
        <sz val="12"/>
        <color indexed="8"/>
        <rFont val="Arial"/>
        <family val="2"/>
      </rPr>
      <t xml:space="preserve"> Sunburst (Févier d'Amérique)</t>
    </r>
  </si>
  <si>
    <r>
      <t>CERCIS siliquastrum</t>
    </r>
    <r>
      <rPr>
        <sz val="12"/>
        <color indexed="8"/>
        <rFont val="Arial"/>
        <family val="2"/>
      </rPr>
      <t xml:space="preserve"> (Arbre de Judée)</t>
    </r>
  </si>
  <si>
    <r>
      <t>BETULA verrucosa</t>
    </r>
    <r>
      <rPr>
        <sz val="12"/>
        <color indexed="8"/>
        <rFont val="Arial"/>
        <family val="2"/>
      </rPr>
      <t xml:space="preserve"> </t>
    </r>
    <r>
      <rPr>
        <sz val="12"/>
        <rFont val="Arial"/>
        <family val="2"/>
      </rPr>
      <t>(Bouleau blanc)</t>
    </r>
  </si>
  <si>
    <t>AMELANCHIER Canadensis</t>
  </si>
  <si>
    <r>
      <t>AESCULUS hippocastanum</t>
    </r>
    <r>
      <rPr>
        <sz val="12"/>
        <color indexed="8"/>
        <rFont val="Arial"/>
        <family val="2"/>
      </rPr>
      <t xml:space="preserve"> (Marronnier)</t>
    </r>
  </si>
  <si>
    <r>
      <t xml:space="preserve">ACER platanoides </t>
    </r>
    <r>
      <rPr>
        <sz val="10"/>
        <rFont val="Arial"/>
        <family val="2"/>
      </rPr>
      <t>(Erable plane)</t>
    </r>
  </si>
  <si>
    <r>
      <t>ACER campestre 'Carnival'</t>
    </r>
    <r>
      <rPr>
        <b/>
        <sz val="12"/>
        <color indexed="17"/>
        <rFont val="Arial"/>
        <family val="2"/>
      </rPr>
      <t xml:space="preserve"> </t>
    </r>
    <r>
      <rPr>
        <sz val="10"/>
        <rFont val="Arial"/>
        <family val="2"/>
      </rPr>
      <t>(Erable champêtre)</t>
    </r>
  </si>
  <si>
    <t>ARBRES</t>
  </si>
  <si>
    <t>Total vivaces</t>
  </si>
  <si>
    <t xml:space="preserve">WALDSTEINIA ternata </t>
  </si>
  <si>
    <t>VERBENA bonariensis</t>
  </si>
  <si>
    <t>C.2 RC Pot Rond Carré</t>
  </si>
  <si>
    <t>TULBAGHIA violacea</t>
  </si>
  <si>
    <t>C.4 RC</t>
  </si>
  <si>
    <t>C.2 RC</t>
  </si>
  <si>
    <t>SEDUM acre</t>
  </si>
  <si>
    <t xml:space="preserve"> C.2</t>
  </si>
  <si>
    <t xml:space="preserve"> C.2 RC</t>
  </si>
  <si>
    <t>PHLOX subulata Candy stripes</t>
  </si>
  <si>
    <t>PENSTEMON x Garnet</t>
  </si>
  <si>
    <t>OENOTHERA speciosa Siskiyou pink</t>
  </si>
  <si>
    <t xml:space="preserve">MENTHA requienii </t>
  </si>
  <si>
    <t>LIATRIS spicata Kobold</t>
  </si>
  <si>
    <t>LIBERTIA grandiflora</t>
  </si>
  <si>
    <t xml:space="preserve">LAMIUM maculatum White nancy </t>
  </si>
  <si>
    <t>Variété cantabrigiense Biokovo (blanc veiné rose)</t>
  </si>
  <si>
    <r>
      <t>GERANIUM vivace</t>
    </r>
    <r>
      <rPr>
        <sz val="11"/>
        <rFont val="Arial"/>
        <family val="2"/>
      </rPr>
      <t xml:space="preserve"> (couvre-sol 25-35cm haut) :</t>
    </r>
  </si>
  <si>
    <t>GAURA lindheiméri</t>
  </si>
  <si>
    <t>COTULA hispida</t>
  </si>
  <si>
    <t>CAMPANULA muralis</t>
  </si>
  <si>
    <r>
      <t>ANEMONE hybride Whirlwind</t>
    </r>
    <r>
      <rPr>
        <sz val="12"/>
        <rFont val="Arial"/>
        <family val="2"/>
      </rPr>
      <t xml:space="preserve"> (blanc teinté de rose)</t>
    </r>
  </si>
  <si>
    <r>
      <t xml:space="preserve">ANEMONE japonica 'Reine Charlotte' </t>
    </r>
    <r>
      <rPr>
        <sz val="12"/>
        <rFont val="Arial"/>
        <family val="2"/>
      </rPr>
      <t>(rose ombré pourpre)</t>
    </r>
  </si>
  <si>
    <t xml:space="preserve">ALCHEMILLA mollis </t>
  </si>
  <si>
    <r>
      <t xml:space="preserve">AGAPANTHE collection Twister </t>
    </r>
    <r>
      <rPr>
        <sz val="12"/>
        <rFont val="Arial"/>
        <family val="2"/>
      </rPr>
      <t>(blanc et bleu marine)</t>
    </r>
  </si>
  <si>
    <r>
      <t>AGAPANTHE africanus</t>
    </r>
    <r>
      <rPr>
        <sz val="12"/>
        <rFont val="Arial"/>
        <family val="2"/>
      </rPr>
      <t xml:space="preserve"> (bleue)</t>
    </r>
  </si>
  <si>
    <r>
      <t xml:space="preserve">AGAPANTHE africanus </t>
    </r>
    <r>
      <rPr>
        <sz val="12"/>
        <rFont val="Arial"/>
        <family val="2"/>
      </rPr>
      <t xml:space="preserve">(blanche) </t>
    </r>
  </si>
  <si>
    <t>Total graminées</t>
  </si>
  <si>
    <t>STIPA tenuissima Pony tails</t>
  </si>
  <si>
    <t>PENNISETUM orientale Rose</t>
  </si>
  <si>
    <t xml:space="preserve">PENNISETUM alopecuroides Compressum </t>
  </si>
  <si>
    <t>MISCANTHUS sinensis Gracillimus</t>
  </si>
  <si>
    <t>IMPERATA cylindrica Red baron</t>
  </si>
  <si>
    <t xml:space="preserve">CAREX morrowii Ice dance </t>
  </si>
  <si>
    <t>CAREX testacea</t>
  </si>
  <si>
    <t>C.2 RC 
Pot Rond Carré</t>
  </si>
  <si>
    <t>CAREX hachijoensis Evergold</t>
  </si>
  <si>
    <t>Carex buchananii (feuillage bronze)</t>
  </si>
  <si>
    <t>CAREX comans Frosted curls</t>
  </si>
  <si>
    <t>ACORUS GRAMINEUS Variegateus (feuillage panaché)</t>
  </si>
  <si>
    <t>Total plantes de terre de bruyère</t>
  </si>
  <si>
    <t xml:space="preserve">SKIMMIA japonica Rubella </t>
  </si>
  <si>
    <t>RHODO pontique</t>
  </si>
  <si>
    <t>hybride rouge type 'Halfdan lem' (rouge)</t>
  </si>
  <si>
    <t>RHODODENDRON</t>
  </si>
  <si>
    <t xml:space="preserve">PIERIS japonica Passion </t>
  </si>
  <si>
    <t>C.7,5 60/90</t>
  </si>
  <si>
    <t>HYDRANGEA macrophylla :</t>
  </si>
  <si>
    <t>variété blanche</t>
  </si>
  <si>
    <t>variété rouge</t>
  </si>
  <si>
    <t>ERICA darleyensis</t>
  </si>
  <si>
    <t>fleur double rose</t>
  </si>
  <si>
    <t>fleur double rouge</t>
  </si>
  <si>
    <t xml:space="preserve">AZALEA mollis  (Azalée caduque) </t>
  </si>
  <si>
    <t xml:space="preserve">AZALEA japonica (Azalée japonaise) </t>
  </si>
  <si>
    <t xml:space="preserve">ACER palm. greffe Diss viridis vert </t>
  </si>
  <si>
    <t xml:space="preserve">ACER palmatum </t>
  </si>
  <si>
    <t>PLANTES DE TERRE DE BRUYERE</t>
  </si>
  <si>
    <t xml:space="preserve">             Email :</t>
  </si>
  <si>
    <t>Téléphone / portable :</t>
  </si>
  <si>
    <t>Adresse complète :</t>
  </si>
  <si>
    <t>Exploitation :</t>
  </si>
  <si>
    <t>Nom-Prénom :</t>
  </si>
  <si>
    <t>ACORUS GRAMINEUS Argenteostriatus</t>
  </si>
  <si>
    <r>
      <t>ABELIA grandiflora Kaleidoscope</t>
    </r>
    <r>
      <rPr>
        <sz val="12"/>
        <rFont val="Arial"/>
        <family val="2"/>
      </rPr>
      <t xml:space="preserve"> (blanche estivale)</t>
    </r>
  </si>
  <si>
    <r>
      <t xml:space="preserve">ABELIA grandiflora Edouard Goucher </t>
    </r>
    <r>
      <rPr>
        <sz val="12"/>
        <rFont val="Arial"/>
        <family val="2"/>
      </rPr>
      <t>(rose lilas)</t>
    </r>
  </si>
  <si>
    <t>ERIOSTEMON Myoporoides</t>
  </si>
  <si>
    <r>
      <t xml:space="preserve">HIBISCUS syriacus Marina </t>
    </r>
    <r>
      <rPr>
        <sz val="12"/>
        <rFont val="Arial"/>
        <family val="2"/>
      </rPr>
      <t>(bleu)</t>
    </r>
  </si>
  <si>
    <t>LEPTOSPERMUM lanigerum silver sheen</t>
  </si>
  <si>
    <t>C.6 RC TIPI</t>
  </si>
  <si>
    <r>
      <t>C 10 L :</t>
    </r>
    <r>
      <rPr>
        <sz val="12"/>
        <color rgb="FF0070C0"/>
        <rFont val="Arial"/>
        <family val="2"/>
      </rPr>
      <t xml:space="preserve"> C.10 2 ans</t>
    </r>
  </si>
  <si>
    <t xml:space="preserve">variété japonica Chelsoni (lilas) </t>
  </si>
  <si>
    <t>variété Mollis Anneke (jaune)</t>
  </si>
  <si>
    <t>CAMELLIA (5 ans d'âge)</t>
  </si>
  <si>
    <r>
      <t>CAMELLIA Sasanqua</t>
    </r>
    <r>
      <rPr>
        <b/>
        <sz val="12"/>
        <color indexed="17"/>
        <rFont val="Arial"/>
        <family val="2"/>
      </rPr>
      <t xml:space="preserve"> </t>
    </r>
    <r>
      <rPr>
        <sz val="11"/>
        <rFont val="Arial"/>
        <family val="2"/>
      </rPr>
      <t>( 5 ans d'âge, floraison automne / rose)</t>
    </r>
  </si>
  <si>
    <t>C.15</t>
  </si>
  <si>
    <r>
      <t xml:space="preserve">CAMELLIA Japonica Black lace </t>
    </r>
    <r>
      <rPr>
        <sz val="11"/>
        <rFont val="Arial"/>
        <family val="2"/>
      </rPr>
      <t>(rouge foncé / 9 ans d'âge)</t>
    </r>
  </si>
  <si>
    <t>variété rose pâle</t>
  </si>
  <si>
    <t>ERICA arbustive mediterranea</t>
  </si>
  <si>
    <t>HAMAMELIS x intermedia Diane (rouge)</t>
  </si>
  <si>
    <t>bleue</t>
  </si>
  <si>
    <t>boule bleue</t>
  </si>
  <si>
    <t>boule rose</t>
  </si>
  <si>
    <t>boule rouge sombre</t>
  </si>
  <si>
    <t>boule rouge compact</t>
  </si>
  <si>
    <t>boule blanche</t>
  </si>
  <si>
    <t>HYDRANGEA Teller</t>
  </si>
  <si>
    <t>rouge</t>
  </si>
  <si>
    <r>
      <t>MAGNOLIA  stellata</t>
    </r>
    <r>
      <rPr>
        <sz val="12"/>
        <rFont val="Arial"/>
        <family val="2"/>
      </rPr>
      <t xml:space="preserve"> </t>
    </r>
  </si>
  <si>
    <r>
      <t>MAGNOLIA x loebneri 'Leonard Messel'</t>
    </r>
    <r>
      <rPr>
        <sz val="12"/>
        <rFont val="Arial"/>
        <family val="2"/>
      </rPr>
      <t xml:space="preserve"> (rose lila)</t>
    </r>
  </si>
  <si>
    <t>C.1 RC</t>
  </si>
  <si>
    <t>C.4 30/40 RC</t>
  </si>
  <si>
    <t xml:space="preserve">C.2 RC 
</t>
  </si>
  <si>
    <r>
      <t xml:space="preserve">ACHILLEA millefolium desert </t>
    </r>
    <r>
      <rPr>
        <sz val="12"/>
        <rFont val="Arial"/>
        <family val="2"/>
      </rPr>
      <t>(rose)</t>
    </r>
  </si>
  <si>
    <r>
      <t>ARMERIA maritima Armada (</t>
    </r>
    <r>
      <rPr>
        <sz val="12"/>
        <rFont val="Arial"/>
        <family val="2"/>
      </rPr>
      <t>rose)</t>
    </r>
  </si>
  <si>
    <r>
      <t xml:space="preserve">BERGENIA cordifolia rotblum </t>
    </r>
    <r>
      <rPr>
        <sz val="12"/>
        <rFont val="Arial"/>
        <family val="2"/>
      </rPr>
      <t>(rose)</t>
    </r>
  </si>
  <si>
    <t xml:space="preserve"> C.2 RC Pot Rond 
Carré</t>
  </si>
  <si>
    <t>GYPSOPHILA repens ROSA SCHONHEIT</t>
  </si>
  <si>
    <r>
      <t xml:space="preserve">HELIANTHEMUM x fire dragon </t>
    </r>
    <r>
      <rPr>
        <sz val="12"/>
        <rFont val="Arial"/>
        <family val="2"/>
      </rPr>
      <t xml:space="preserve"> (orange flamme) </t>
    </r>
  </si>
  <si>
    <r>
      <t xml:space="preserve">HEMEROCALLIS x Stella de oro </t>
    </r>
    <r>
      <rPr>
        <sz val="12"/>
        <rFont val="Arial"/>
        <family val="2"/>
      </rPr>
      <t xml:space="preserve">(jaune vif) </t>
    </r>
  </si>
  <si>
    <r>
      <t xml:space="preserve">KNIPHOFIA x Little maid </t>
    </r>
    <r>
      <rPr>
        <sz val="12"/>
        <rFont val="Arial"/>
        <family val="2"/>
      </rPr>
      <t>(jaune paille)</t>
    </r>
  </si>
  <si>
    <t xml:space="preserve">LYSIMACHIA punctata Alexander </t>
  </si>
  <si>
    <t>RUDBECKIA goldsturm</t>
  </si>
  <si>
    <t>TRADESCANTIA x andersoniana Karminglut</t>
  </si>
  <si>
    <t>BAMBOU MOYEN NON TRACANT fargesia</t>
  </si>
  <si>
    <r>
      <t>CHOISYA</t>
    </r>
    <r>
      <rPr>
        <sz val="11"/>
        <rFont val="Arial"/>
        <family val="2"/>
      </rPr>
      <t xml:space="preserve"> </t>
    </r>
    <r>
      <rPr>
        <b/>
        <sz val="12"/>
        <color indexed="18"/>
        <rFont val="Arial"/>
        <family val="2"/>
      </rPr>
      <t xml:space="preserve">arizonica aztec pearl </t>
    </r>
  </si>
  <si>
    <t>CISTUS salvifolius</t>
  </si>
  <si>
    <t>C4 RC</t>
  </si>
  <si>
    <t>CISTUS x corbariensis</t>
  </si>
  <si>
    <t>CISTUS x florentinus</t>
  </si>
  <si>
    <r>
      <t xml:space="preserve">CYTISUS scoparius burkwoodii </t>
    </r>
    <r>
      <rPr>
        <sz val="11"/>
        <rFont val="Arial"/>
        <family val="2"/>
      </rPr>
      <t>(carmin bord jaune)</t>
    </r>
  </si>
  <si>
    <r>
      <t xml:space="preserve">CYTISUS x praecox alba </t>
    </r>
    <r>
      <rPr>
        <sz val="11"/>
        <rFont val="Arial"/>
        <family val="2"/>
      </rPr>
      <t>(blanc)</t>
    </r>
  </si>
  <si>
    <r>
      <t xml:space="preserve">CYTISUS x praecox All gold </t>
    </r>
    <r>
      <rPr>
        <sz val="11"/>
        <rFont val="Arial"/>
        <family val="2"/>
      </rPr>
      <t>(jaune d'or)</t>
    </r>
  </si>
  <si>
    <r>
      <rPr>
        <b/>
        <sz val="12"/>
        <color indexed="18"/>
        <rFont val="Arial"/>
        <family val="2"/>
      </rPr>
      <t xml:space="preserve">DIOSMA </t>
    </r>
    <r>
      <rPr>
        <b/>
        <sz val="11"/>
        <color indexed="18"/>
        <rFont val="Arial"/>
        <family val="2"/>
      </rPr>
      <t>hirsuta pink foutain (blanc rosé)</t>
    </r>
  </si>
  <si>
    <t>EVONYMUS fortunei golden arlequin</t>
  </si>
  <si>
    <t>EVONYMUS jap. Microphyllus paloma blanca</t>
  </si>
  <si>
    <t>EXOCHORDA serratifolia snow white</t>
  </si>
  <si>
    <r>
      <t>GRISELINIA littoralis</t>
    </r>
    <r>
      <rPr>
        <sz val="11"/>
        <rFont val="Arial"/>
        <family val="2"/>
      </rPr>
      <t xml:space="preserve"> </t>
    </r>
  </si>
  <si>
    <t>C.3 40/60</t>
  </si>
  <si>
    <t>C.5 60/80</t>
  </si>
  <si>
    <r>
      <t>HEBE feuillage pinguifolia sutherland</t>
    </r>
    <r>
      <rPr>
        <sz val="11"/>
        <rFont val="Arial"/>
        <family val="2"/>
      </rPr>
      <t xml:space="preserve"> (bleu)</t>
    </r>
  </si>
  <si>
    <t>HEBE feuillage x Green globe</t>
  </si>
  <si>
    <t>HEBE FLEURS x Lake (mauve)</t>
  </si>
  <si>
    <t>C.4L RC</t>
  </si>
  <si>
    <r>
      <t>HIBISCUS syriacus china chiffon</t>
    </r>
    <r>
      <rPr>
        <sz val="11"/>
        <rFont val="Arial"/>
        <family val="2"/>
      </rPr>
      <t xml:space="preserve"> (blanc cœur rouge)</t>
    </r>
  </si>
  <si>
    <t>LEPTOSPERMUM scoparium Coral candy</t>
  </si>
  <si>
    <r>
      <t>NANDINA</t>
    </r>
    <r>
      <rPr>
        <sz val="11"/>
        <rFont val="Arial"/>
        <family val="2"/>
      </rPr>
      <t xml:space="preserve"> domestica fire power</t>
    </r>
  </si>
  <si>
    <r>
      <t>NANDINA</t>
    </r>
    <r>
      <rPr>
        <sz val="11"/>
        <rFont val="Arial"/>
        <family val="2"/>
      </rPr>
      <t xml:space="preserve"> domestica twilight</t>
    </r>
  </si>
  <si>
    <t>C.4 GP</t>
  </si>
  <si>
    <t>PHOTINIA fraseri 'Red robin'</t>
  </si>
  <si>
    <t>PITTOSPORUM tenuifolium VARIEGATUM</t>
  </si>
  <si>
    <t>PHLOMIS russeliana</t>
  </si>
  <si>
    <t>POTENTILLE fruticosa lovely pink</t>
  </si>
  <si>
    <t>SYRINGA microphylla red pixie</t>
  </si>
  <si>
    <t>SYRINGA vulgaris amethyst</t>
  </si>
  <si>
    <t>CLEMATIS montana Tetrarose (rose vif)</t>
  </si>
  <si>
    <t>CLEMATIS x Piilu (rose à médiane carmin)</t>
  </si>
  <si>
    <t>CLEMATIS x rouge cardinal</t>
  </si>
  <si>
    <t>CLEMATIS x The president (bleu foncé)</t>
  </si>
  <si>
    <t>HEDERA canariensis Gloire de marengo</t>
  </si>
  <si>
    <r>
      <t xml:space="preserve">HYDRANGEA GRIMPANT  petiolaris </t>
    </r>
    <r>
      <rPr>
        <sz val="11"/>
        <rFont val="Arial"/>
        <family val="2"/>
      </rPr>
      <t>(Hortensia grimpant)</t>
    </r>
  </si>
  <si>
    <t>HYDRANGEA GRIMPANT seemanii (persistant)</t>
  </si>
  <si>
    <t>LONICERA japonica Chinensis</t>
  </si>
  <si>
    <t>ACTINIDIA deliciosa solissimo autofertile</t>
  </si>
  <si>
    <t>C.2 HRC</t>
  </si>
  <si>
    <t xml:space="preserve">ACTINIDIA deliciosa Tomuri mâle </t>
  </si>
  <si>
    <t>C.12 1/2 TIGE</t>
  </si>
  <si>
    <t>C5.5 HRC</t>
  </si>
  <si>
    <r>
      <t xml:space="preserve">FIGUIER </t>
    </r>
    <r>
      <rPr>
        <sz val="12"/>
        <rFont val="Arial"/>
        <family val="2"/>
      </rPr>
      <t>FICUS CARICA Violette Normande</t>
    </r>
  </si>
  <si>
    <t xml:space="preserve">SARCOCOCCA hookeriana Winter gem </t>
  </si>
  <si>
    <t xml:space="preserve">CORDYLINE australis Albertii </t>
  </si>
  <si>
    <t>EUCALYPTUS gunni C.15L</t>
  </si>
  <si>
    <t xml:space="preserve">ASTER dumosus Lady in blue </t>
  </si>
  <si>
    <t xml:space="preserve">SALVIA microphylla Royal bumble® </t>
  </si>
  <si>
    <t xml:space="preserve">C.10 2 ans </t>
  </si>
  <si>
    <t xml:space="preserve">PRUNIER (PRUNUS DOMESTICA) Reine claude doree </t>
  </si>
  <si>
    <t xml:space="preserve">PRUNIER (PRUNUS DOMESTICA) Prune d'ente prunier d'agen </t>
  </si>
  <si>
    <t>PRUNIER (PRUNUS DOMESTICA) Mirabelle de nancy</t>
  </si>
  <si>
    <t>PRUNIER (PRUNUS DOMESTICA) Reine claude violette</t>
  </si>
  <si>
    <t>VIGNE (VITIS VINIFERA ) ampelia® Aladin C.5,5L HRC</t>
  </si>
  <si>
    <t>VIGNE (VITIS VINIFERA ) ampelia® Perdin C.5,5L HRC</t>
  </si>
  <si>
    <t>C.5.5 HRC</t>
  </si>
  <si>
    <r>
      <t>DAPHNE</t>
    </r>
    <r>
      <rPr>
        <sz val="12"/>
        <color rgb="FF2B07B1"/>
        <rFont val="Arial"/>
        <family val="2"/>
      </rPr>
      <t xml:space="preserve"> </t>
    </r>
    <r>
      <rPr>
        <b/>
        <sz val="12"/>
        <color rgb="FF2B07B1"/>
        <rFont val="Arial"/>
        <family val="2"/>
      </rPr>
      <t>odora Marianni Rogbret</t>
    </r>
  </si>
  <si>
    <t>ACER palm. greffe Diss seiryu</t>
  </si>
  <si>
    <t>ACER palm. greffe Shindeshojo</t>
  </si>
  <si>
    <t xml:space="preserve">    variété japonica Hino Crimson</t>
  </si>
  <si>
    <t>fleur double blanche</t>
  </si>
  <si>
    <r>
      <t>HAMAMELIS</t>
    </r>
    <r>
      <rPr>
        <sz val="12"/>
        <rFont val="Arial"/>
        <family val="2"/>
      </rPr>
      <t xml:space="preserve"> </t>
    </r>
    <r>
      <rPr>
        <b/>
        <sz val="12"/>
        <color rgb="FF002060"/>
        <rFont val="Arial"/>
        <family val="2"/>
      </rPr>
      <t>mollis Arnold promise</t>
    </r>
    <r>
      <rPr>
        <sz val="12"/>
        <rFont val="Arial"/>
        <family val="2"/>
      </rPr>
      <t xml:space="preserve"> (jaune)</t>
    </r>
  </si>
  <si>
    <r>
      <t>HAMAMELIS x intermedia Jelena</t>
    </r>
    <r>
      <rPr>
        <sz val="12"/>
        <color rgb="FF002060"/>
        <rFont val="Arial"/>
        <family val="2"/>
      </rPr>
      <t xml:space="preserve"> </t>
    </r>
    <r>
      <rPr>
        <sz val="11"/>
        <rFont val="Arial"/>
        <family val="2"/>
      </rPr>
      <t>(orange vif et ocre-jaune)</t>
    </r>
  </si>
  <si>
    <t>blanc</t>
  </si>
  <si>
    <r>
      <t>HYDRANGEA arborescens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8"/>
        <rFont val="Arial"/>
        <family val="2"/>
      </rPr>
      <t xml:space="preserve">'Annabelle' </t>
    </r>
    <r>
      <rPr>
        <sz val="11"/>
        <color indexed="18"/>
        <rFont val="Arial"/>
        <family val="2"/>
      </rPr>
      <t xml:space="preserve"> </t>
    </r>
    <r>
      <rPr>
        <sz val="11"/>
        <rFont val="Arial"/>
        <family val="2"/>
      </rPr>
      <t>(blanc pur)</t>
    </r>
  </si>
  <si>
    <r>
      <t xml:space="preserve">HYDRANGEA paniculata </t>
    </r>
    <r>
      <rPr>
        <b/>
        <sz val="12"/>
        <color rgb="FF002060"/>
        <rFont val="Arial"/>
        <family val="2"/>
      </rPr>
      <t>'vanille fraise'</t>
    </r>
    <r>
      <rPr>
        <sz val="12"/>
        <color rgb="FF002060"/>
        <rFont val="Arial"/>
        <family val="2"/>
      </rPr>
      <t xml:space="preserve"> </t>
    </r>
    <r>
      <rPr>
        <sz val="11"/>
        <rFont val="Arial"/>
        <family val="2"/>
      </rPr>
      <t>(blanc et rose)</t>
    </r>
    <r>
      <rPr>
        <sz val="11"/>
        <color rgb="FF002060"/>
        <rFont val="Arial"/>
        <family val="2"/>
      </rPr>
      <t xml:space="preserve"> </t>
    </r>
    <r>
      <rPr>
        <sz val="11"/>
        <rFont val="Arial"/>
        <family val="2"/>
      </rPr>
      <t>floraison fin d'été</t>
    </r>
  </si>
  <si>
    <r>
      <t>HYDRANGEA quercifolia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(Hortensia à feuille de chêne)</t>
    </r>
  </si>
  <si>
    <r>
      <t xml:space="preserve">PERNETTYA </t>
    </r>
    <r>
      <rPr>
        <sz val="12"/>
        <rFont val="Arial"/>
        <family val="2"/>
      </rPr>
      <t xml:space="preserve">mucronata Crimsoniana </t>
    </r>
    <r>
      <rPr>
        <sz val="11"/>
        <rFont val="Arial"/>
        <family val="2"/>
      </rPr>
      <t xml:space="preserve">(fruits rouges ) </t>
    </r>
  </si>
  <si>
    <t>hybride Germania (rose soutenu)</t>
  </si>
  <si>
    <t>nain de rocaille Baden baden (rouge)</t>
  </si>
  <si>
    <t>FESTUCA glauca blue select</t>
  </si>
  <si>
    <r>
      <t>ERIGERON speciosus rosa jewel</t>
    </r>
    <r>
      <rPr>
        <sz val="12"/>
        <rFont val="Arial"/>
        <family val="2"/>
      </rPr>
      <t xml:space="preserve"> (rose</t>
    </r>
    <r>
      <rPr>
        <b/>
        <sz val="12"/>
        <rFont val="Arial"/>
        <family val="2"/>
      </rPr>
      <t>)</t>
    </r>
  </si>
  <si>
    <r>
      <t>MALUS  x Everest</t>
    </r>
    <r>
      <rPr>
        <sz val="12"/>
        <color indexed="8"/>
        <rFont val="Arial"/>
        <family val="2"/>
      </rPr>
      <t xml:space="preserve"> (Pommier à fleurs)</t>
    </r>
  </si>
  <si>
    <t>CONVOLVULUS cneorum</t>
  </si>
  <si>
    <r>
      <t>NANDINA</t>
    </r>
    <r>
      <rPr>
        <sz val="11"/>
        <rFont val="Arial"/>
        <family val="2"/>
      </rPr>
      <t xml:space="preserve"> domestica 'magical lemon lime' </t>
    </r>
  </si>
  <si>
    <t xml:space="preserve">PHILLYREA angustifolia </t>
  </si>
  <si>
    <t>CAMPSIS grandiflora Mme gallen (rouge orangé)</t>
  </si>
  <si>
    <r>
      <t xml:space="preserve">SOLANUM jasminoides </t>
    </r>
    <r>
      <rPr>
        <sz val="11"/>
        <rFont val="Arial"/>
        <family val="2"/>
      </rPr>
      <t xml:space="preserve"> Blanc bleu </t>
    </r>
  </si>
  <si>
    <r>
      <t xml:space="preserve">FIGUIER </t>
    </r>
    <r>
      <rPr>
        <sz val="12"/>
        <rFont val="Arial"/>
        <family val="2"/>
      </rPr>
      <t xml:space="preserve">FICUS CARICA Goutte d'or </t>
    </r>
  </si>
  <si>
    <r>
      <t xml:space="preserve">FIGUIER </t>
    </r>
    <r>
      <rPr>
        <sz val="12"/>
        <rFont val="Arial"/>
        <family val="2"/>
      </rPr>
      <t>FICUS CARICA Madeleine 2 saisons</t>
    </r>
  </si>
  <si>
    <t xml:space="preserve">decorosiers kadora </t>
  </si>
  <si>
    <t>decorosiers mareva</t>
  </si>
  <si>
    <t>decorosiers opalia</t>
  </si>
  <si>
    <t>decorosiers suneva</t>
  </si>
  <si>
    <t>decorosiers calizia</t>
  </si>
  <si>
    <r>
      <t>MAGNOLIA grandiflora Little gem</t>
    </r>
    <r>
      <rPr>
        <sz val="12"/>
        <rFont val="Arial"/>
        <family val="2"/>
      </rPr>
      <t xml:space="preserve"> (blanc crème) </t>
    </r>
  </si>
  <si>
    <r>
      <t xml:space="preserve">MAGNOLIA grandiflora Nannetensis </t>
    </r>
    <r>
      <rPr>
        <sz val="12"/>
        <rFont val="Arial"/>
        <family val="2"/>
      </rPr>
      <t xml:space="preserve">(blanche) </t>
    </r>
  </si>
  <si>
    <r>
      <t xml:space="preserve">DISTYLIUM racemosum Blue Cascade </t>
    </r>
    <r>
      <rPr>
        <sz val="11"/>
        <color indexed="8"/>
        <rFont val="Calibri"/>
        <family val="2"/>
      </rPr>
      <t xml:space="preserve"> IDEAL EN TALUS</t>
    </r>
  </si>
  <si>
    <r>
      <t xml:space="preserve">PITTOSPORUM tenuifolium </t>
    </r>
    <r>
      <rPr>
        <sz val="11"/>
        <color indexed="8"/>
        <rFont val="Calibri"/>
        <family val="2"/>
      </rPr>
      <t xml:space="preserve"> POUR HAIE OU EN ISOLE</t>
    </r>
  </si>
  <si>
    <r>
      <t xml:space="preserve">PITTOSPORUM tenuifolium POMPOM </t>
    </r>
    <r>
      <rPr>
        <b/>
        <sz val="11"/>
        <color indexed="8"/>
        <rFont val="Calibri"/>
        <family val="2"/>
      </rPr>
      <t xml:space="preserve">- </t>
    </r>
    <r>
      <rPr>
        <sz val="11"/>
        <color indexed="8"/>
        <rFont val="Calibri"/>
        <family val="2"/>
      </rPr>
      <t>PORT BOULE TYPE BUIS</t>
    </r>
  </si>
  <si>
    <t>AUBRIETA x Audrey blue shades</t>
  </si>
  <si>
    <t>NOISETIER (CORYLUS AVELLANA)</t>
  </si>
  <si>
    <t>FUCHSIA Hatschbachii - Non maladif</t>
  </si>
  <si>
    <t xml:space="preserve">rose </t>
  </si>
  <si>
    <r>
      <rPr>
        <b/>
        <sz val="12"/>
        <color indexed="18"/>
        <rFont val="Arial"/>
        <family val="2"/>
      </rPr>
      <t xml:space="preserve">DIOSMA </t>
    </r>
    <r>
      <rPr>
        <b/>
        <sz val="11"/>
        <color indexed="18"/>
        <rFont val="Arial"/>
        <family val="2"/>
      </rPr>
      <t>hirsuta  sunset 'Gold'</t>
    </r>
    <r>
      <rPr>
        <sz val="11"/>
        <rFont val="Arial"/>
        <family val="2"/>
      </rPr>
      <t>(fleurs blanches) feuillage doré</t>
    </r>
  </si>
  <si>
    <r>
      <t xml:space="preserve">HIBISCUS syriacus hamabo </t>
    </r>
    <r>
      <rPr>
        <sz val="12"/>
        <rFont val="Arial"/>
        <family val="2"/>
      </rPr>
      <t>(rose cœur rouge)</t>
    </r>
  </si>
  <si>
    <r>
      <t>HEBE FLEURS x La Séduisante</t>
    </r>
    <r>
      <rPr>
        <sz val="12"/>
        <color indexed="18"/>
        <rFont val="Arial"/>
        <family val="2"/>
      </rPr>
      <t xml:space="preserve"> (rose violet) </t>
    </r>
  </si>
  <si>
    <t>BUXUS sempervirens</t>
  </si>
  <si>
    <t>GDT Barquette de 6</t>
  </si>
  <si>
    <t>Frais de gestion achat groupé</t>
  </si>
  <si>
    <t>Bon de commande de plants 2019</t>
  </si>
  <si>
    <t>C.7.5 HRC</t>
  </si>
  <si>
    <t>AUCUBA japonica Golden king (verte tâche dorée)</t>
  </si>
  <si>
    <t>C.7.5</t>
  </si>
  <si>
    <t>C4 40/60</t>
  </si>
  <si>
    <t>C5</t>
  </si>
  <si>
    <t>C.7.5 RC</t>
  </si>
  <si>
    <t>SPIREE japonica Golden Princess</t>
  </si>
  <si>
    <t>C.10 60/70</t>
  </si>
  <si>
    <r>
      <t>POMMIER</t>
    </r>
    <r>
      <rPr>
        <sz val="11"/>
        <rFont val="Arial"/>
        <family val="2"/>
      </rPr>
      <t xml:space="preserve"> : Royal Gala ; Elstar ; Granny Smith ; Golden Delicious  ; Reine des Reinettes; Cox orange ; Belle de boskoop </t>
    </r>
  </si>
  <si>
    <r>
      <t xml:space="preserve">POIRIER : </t>
    </r>
    <r>
      <rPr>
        <sz val="11"/>
        <rFont val="Arial"/>
        <family val="2"/>
      </rPr>
      <t>Williams (uniquement en 10l), Doyenne comice, conférence (uniquement en 10l), beurre hardy, général leclerc</t>
    </r>
  </si>
  <si>
    <r>
      <t>CERISIER bigarreau :</t>
    </r>
    <r>
      <rPr>
        <sz val="11"/>
        <rFont val="Arial"/>
        <family val="2"/>
      </rPr>
      <t xml:space="preserve"> 'Burlat', 'Napoléon', 'Géant d'hedelfingen', 'Reverchon', 'Summit'', bigareau Van </t>
    </r>
  </si>
  <si>
    <t>C.5</t>
  </si>
  <si>
    <r>
      <t xml:space="preserve">ROSMARINUS officinalis </t>
    </r>
    <r>
      <rPr>
        <sz val="12"/>
        <rFont val="Arial"/>
        <family val="2"/>
      </rPr>
      <t xml:space="preserve">Corsican blue </t>
    </r>
    <r>
      <rPr>
        <b/>
        <sz val="12"/>
        <color indexed="18"/>
        <rFont val="Arial"/>
        <family val="2"/>
      </rPr>
      <t xml:space="preserve"> (romarin rampant)</t>
    </r>
  </si>
  <si>
    <t>C15 150/200</t>
  </si>
  <si>
    <t>C15 1/2 tige</t>
  </si>
  <si>
    <t xml:space="preserve"> C.4 RC Globe Planter</t>
  </si>
  <si>
    <t>hybride  'Horizon monarch' (jaune pâle)</t>
  </si>
  <si>
    <t>C.5 RC palissé</t>
  </si>
  <si>
    <t>rose clair Pierre de Ronsard</t>
  </si>
  <si>
    <t xml:space="preserve">decorosiers  isalia </t>
  </si>
  <si>
    <t xml:space="preserve">decorosiers vesuvia </t>
  </si>
  <si>
    <t xml:space="preserve">decorosiers emera </t>
  </si>
  <si>
    <r>
      <t>variété Japonica</t>
    </r>
    <r>
      <rPr>
        <strike/>
        <sz val="12"/>
        <rFont val="Arial"/>
        <family val="2"/>
      </rPr>
      <t xml:space="preserve"> </t>
    </r>
    <r>
      <rPr>
        <sz val="12"/>
        <rFont val="Arial"/>
        <family val="2"/>
      </rPr>
      <t>Giolbert Mullier</t>
    </r>
  </si>
  <si>
    <r>
      <t xml:space="preserve">variété </t>
    </r>
    <r>
      <rPr>
        <sz val="12"/>
        <rFont val="Arial"/>
        <family val="2"/>
      </rPr>
      <t>Satan (rouge vif parfumé)</t>
    </r>
  </si>
  <si>
    <t>Lonicera nitida</t>
  </si>
  <si>
    <r>
      <t xml:space="preserve">ESCALLONIA </t>
    </r>
    <r>
      <rPr>
        <b/>
        <sz val="12"/>
        <color indexed="18"/>
        <rFont val="Arial"/>
        <family val="2"/>
      </rPr>
      <t>Pink Elle</t>
    </r>
  </si>
  <si>
    <r>
      <t>SYRINGA vulgaris</t>
    </r>
    <r>
      <rPr>
        <b/>
        <sz val="12"/>
        <color indexed="18"/>
        <rFont val="Arial"/>
        <family val="2"/>
      </rPr>
      <t xml:space="preserve"> Mme Lemoine</t>
    </r>
  </si>
  <si>
    <r>
      <t xml:space="preserve">SYRINGA vulgaris </t>
    </r>
    <r>
      <rPr>
        <b/>
        <sz val="12"/>
        <color indexed="18"/>
        <rFont val="Arial"/>
        <family val="2"/>
      </rPr>
      <t xml:space="preserve"> Prince wolkonsky</t>
    </r>
  </si>
  <si>
    <t xml:space="preserve">TRACHYCARPUS fortunei </t>
  </si>
  <si>
    <r>
      <t xml:space="preserve">CLEMATIS x </t>
    </r>
    <r>
      <rPr>
        <b/>
        <sz val="12"/>
        <color rgb="FF000080"/>
        <rFont val="Arial"/>
        <family val="2"/>
      </rPr>
      <t>Hagley hybrid</t>
    </r>
  </si>
  <si>
    <t xml:space="preserve">Quantité </t>
  </si>
  <si>
    <r>
      <t>PRUNUS serrulata</t>
    </r>
    <r>
      <rPr>
        <b/>
        <sz val="12"/>
        <color rgb="FF2B07B1"/>
        <rFont val="Arial"/>
        <family val="2"/>
      </rPr>
      <t xml:space="preserve"> Kanzan</t>
    </r>
  </si>
  <si>
    <r>
      <t xml:space="preserve">GRAMINEES </t>
    </r>
    <r>
      <rPr>
        <b/>
        <sz val="12"/>
        <color indexed="9"/>
        <rFont val="Arial"/>
        <family val="2"/>
      </rPr>
      <t>( pas de livraison en dessous de 3 plants par variété)</t>
    </r>
  </si>
  <si>
    <r>
      <t>VIVACES</t>
    </r>
    <r>
      <rPr>
        <b/>
        <sz val="12"/>
        <color indexed="9"/>
        <rFont val="Arial"/>
        <family val="2"/>
      </rPr>
      <t xml:space="preserve"> (pas de livraison en dessous de 3 plants par variété)</t>
    </r>
  </si>
  <si>
    <r>
      <t xml:space="preserve">ARBUSTES D'ORNEMENT </t>
    </r>
    <r>
      <rPr>
        <b/>
        <sz val="12"/>
        <color indexed="9"/>
        <rFont val="Arial"/>
        <family val="2"/>
      </rPr>
      <t>(pas de livraison en dessous de 3 plants par variété sauf indication)</t>
    </r>
  </si>
  <si>
    <r>
      <rPr>
        <sz val="16"/>
        <rFont val="Wingdings"/>
        <charset val="2"/>
      </rPr>
      <t xml:space="preserve"> è</t>
    </r>
    <r>
      <rPr>
        <sz val="16"/>
        <rFont val="Arial"/>
        <family val="2"/>
      </rPr>
      <t xml:space="preserve"> Vous pouvez visualiser des plantes en cliquant sur le lien suivant :</t>
    </r>
  </si>
  <si>
    <r>
      <t xml:space="preserve">ACTINIDIA deliciosa Hayward femelle </t>
    </r>
    <r>
      <rPr>
        <sz val="12"/>
        <color rgb="FFFF0000"/>
        <rFont val="Arial"/>
        <family val="2"/>
      </rPr>
      <t>(fleur blanche)</t>
    </r>
  </si>
  <si>
    <r>
      <t xml:space="preserve">
</t>
    </r>
    <r>
      <rPr>
        <sz val="16"/>
        <rFont val="Arial"/>
        <family val="2"/>
      </rPr>
      <t>ou alors en consultant directement en ligne à l’adresse www.kerisnelpepinieres.com/catalogue-botanique.
Compléter le fichier complémentaire "offre globale Kerisnel"</t>
    </r>
    <r>
      <rPr>
        <sz val="18"/>
        <rFont val="Arial"/>
        <family val="2"/>
      </rPr>
      <t xml:space="preserve">
</t>
    </r>
  </si>
  <si>
    <r>
      <t xml:space="preserve">NOV'AGRI </t>
    </r>
    <r>
      <rPr>
        <b/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56, rue de la Fontaine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56300 PONTIVY
 02 97 28 31 30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groupe.novagri56@gmail.com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</si>
</sst>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40C]_-;\-* #,##0.00\ [$€-40C]_-;_-* &quot;-&quot;??\ [$€-40C]_-;_-@_-"/>
    <numFmt numFmtId="166" formatCode="0#&quot; &quot;##&quot; &quot;##&quot; &quot;##&quot; &quot;##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6"/>
      <color indexed="9"/>
      <name val="Wingdings"/>
      <charset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u/>
      <sz val="10"/>
      <color indexed="1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3"/>
      <name val="Arial"/>
      <family val="2"/>
    </font>
    <font>
      <b/>
      <u/>
      <sz val="15"/>
      <color rgb="FF0070C0"/>
      <name val="Arial"/>
      <family val="2"/>
    </font>
    <font>
      <sz val="16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9"/>
      <color indexed="9"/>
      <name val="Arial"/>
      <family val="2"/>
    </font>
    <font>
      <b/>
      <sz val="10"/>
      <color indexed="40"/>
      <name val="Arial"/>
      <family val="2"/>
    </font>
    <font>
      <b/>
      <sz val="8"/>
      <color indexed="62"/>
      <name val="Arial"/>
      <family val="2"/>
    </font>
    <font>
      <b/>
      <sz val="8"/>
      <color indexed="9"/>
      <name val="Helvetica"/>
      <family val="2"/>
    </font>
    <font>
      <b/>
      <sz val="14"/>
      <color indexed="62"/>
      <name val="Verdana"/>
      <family val="2"/>
    </font>
    <font>
      <i/>
      <sz val="12"/>
      <name val="Arial"/>
      <family val="2"/>
    </font>
    <font>
      <b/>
      <sz val="8"/>
      <color indexed="10"/>
      <name val="Arial"/>
      <family val="2"/>
    </font>
    <font>
      <b/>
      <sz val="13"/>
      <color indexed="9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indexed="53"/>
      <name val="Wingdings"/>
      <charset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8"/>
      <color indexed="62"/>
      <name val="Times New Roman"/>
      <family val="1"/>
    </font>
    <font>
      <sz val="12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indexed="53"/>
      <name val="Wingdings 3"/>
      <family val="1"/>
      <charset val="2"/>
    </font>
    <font>
      <sz val="12"/>
      <color indexed="17"/>
      <name val="Arial"/>
      <family val="2"/>
    </font>
    <font>
      <b/>
      <sz val="8"/>
      <color indexed="9"/>
      <name val="Arial"/>
      <family val="2"/>
    </font>
    <font>
      <b/>
      <sz val="14"/>
      <color indexed="62"/>
      <name val="Arial"/>
      <family val="2"/>
    </font>
    <font>
      <sz val="12"/>
      <color indexed="12"/>
      <name val="Arial"/>
      <family val="2"/>
    </font>
    <font>
      <b/>
      <sz val="13"/>
      <color indexed="62"/>
      <name val="Arial"/>
      <family val="2"/>
    </font>
    <font>
      <b/>
      <sz val="28"/>
      <color indexed="62"/>
      <name val="Arial"/>
      <family val="2"/>
    </font>
    <font>
      <b/>
      <sz val="14"/>
      <name val="Arial"/>
      <family val="2"/>
    </font>
    <font>
      <sz val="14"/>
      <color indexed="62"/>
      <name val="Arial"/>
      <family val="2"/>
    </font>
    <font>
      <b/>
      <sz val="35"/>
      <color indexed="9"/>
      <name val="Arial"/>
      <family val="2"/>
    </font>
    <font>
      <b/>
      <sz val="11"/>
      <color rgb="FF002060"/>
      <name val="Arial"/>
      <family val="2"/>
    </font>
    <font>
      <sz val="12"/>
      <color theme="4" tint="-0.499984740745262"/>
      <name val="Arial"/>
      <family val="2"/>
    </font>
    <font>
      <i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indexed="53"/>
      <name val="Arial"/>
      <family val="2"/>
    </font>
    <font>
      <b/>
      <sz val="11"/>
      <color indexed="8"/>
      <name val="Calibri"/>
      <family val="2"/>
    </font>
    <font>
      <sz val="12"/>
      <color rgb="FF2B07B1"/>
      <name val="Arial"/>
      <family val="2"/>
    </font>
    <font>
      <b/>
      <sz val="12"/>
      <color rgb="FF2B07B1"/>
      <name val="Arial"/>
      <family val="2"/>
    </font>
    <font>
      <sz val="11"/>
      <color indexed="8"/>
      <name val="Calibri"/>
      <family val="2"/>
    </font>
    <font>
      <b/>
      <sz val="12"/>
      <color rgb="FF000080"/>
      <name val="Arial"/>
      <family val="2"/>
    </font>
    <font>
      <strike/>
      <sz val="12"/>
      <name val="Arial"/>
      <family val="2"/>
    </font>
    <font>
      <b/>
      <sz val="20"/>
      <color indexed="18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b/>
      <sz val="12"/>
      <color rgb="FF3008C4"/>
      <name val="Arial"/>
      <family val="2"/>
    </font>
    <font>
      <sz val="18"/>
      <name val="Arial"/>
      <family val="2"/>
    </font>
    <font>
      <sz val="16"/>
      <name val="Wingdings"/>
      <charset val="2"/>
    </font>
    <font>
      <sz val="12"/>
      <color rgb="FFFF0000"/>
      <name val="Arial"/>
      <family val="2"/>
    </font>
    <font>
      <b/>
      <sz val="16"/>
      <color indexed="9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/>
      <diagonal/>
    </border>
    <border>
      <left style="medium">
        <color indexed="62"/>
      </left>
      <right style="thin">
        <color indexed="49"/>
      </right>
      <top style="thin">
        <color indexed="49"/>
      </top>
      <bottom/>
      <diagonal/>
    </border>
    <border>
      <left style="medium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18"/>
      </bottom>
      <diagonal/>
    </border>
    <border>
      <left/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medium">
        <color indexed="18"/>
      </left>
      <right/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0"/>
      </left>
      <right style="medium">
        <color indexed="18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/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medium">
        <color indexed="18"/>
      </left>
      <right/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18"/>
      </left>
      <right/>
      <top style="medium">
        <color indexed="18"/>
      </top>
      <bottom style="thin">
        <color indexed="49"/>
      </bottom>
      <diagonal/>
    </border>
    <border>
      <left/>
      <right/>
      <top style="thin">
        <color indexed="18"/>
      </top>
      <bottom/>
      <diagonal/>
    </border>
    <border>
      <left style="thin">
        <color indexed="49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18"/>
      </left>
      <right/>
      <top style="thin">
        <color indexed="49"/>
      </top>
      <bottom style="thin">
        <color indexed="18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18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/>
      <top style="thin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18"/>
      </left>
      <right/>
      <top style="thin">
        <color indexed="18"/>
      </top>
      <bottom style="thin">
        <color indexed="49"/>
      </bottom>
      <diagonal/>
    </border>
    <border>
      <left/>
      <right style="medium">
        <color indexed="49"/>
      </right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1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medium">
        <color indexed="18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/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/>
      <top style="medium">
        <color indexed="18"/>
      </top>
      <bottom style="thin">
        <color indexed="49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/>
      <diagonal/>
    </border>
    <border>
      <left style="thin">
        <color indexed="9"/>
      </left>
      <right style="medium">
        <color indexed="18"/>
      </right>
      <top/>
      <bottom style="medium">
        <color rgb="FF3333FF"/>
      </bottom>
      <diagonal/>
    </border>
    <border>
      <left style="thin">
        <color indexed="49"/>
      </left>
      <right/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 style="thin">
        <color indexed="49"/>
      </left>
      <right/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thin">
        <color indexed="18"/>
      </top>
      <bottom/>
      <diagonal/>
    </border>
    <border>
      <left/>
      <right style="thin">
        <color indexed="49"/>
      </right>
      <top style="thin">
        <color indexed="18"/>
      </top>
      <bottom/>
      <diagonal/>
    </border>
    <border>
      <left style="thin">
        <color indexed="49"/>
      </left>
      <right/>
      <top/>
      <bottom style="thin">
        <color indexed="64"/>
      </bottom>
      <diagonal/>
    </border>
    <border>
      <left/>
      <right style="medium">
        <color indexed="49"/>
      </right>
      <top/>
      <bottom style="thin">
        <color indexed="64"/>
      </bottom>
      <diagonal/>
    </border>
    <border>
      <left style="thin">
        <color indexed="49"/>
      </left>
      <right/>
      <top style="thin">
        <color indexed="18"/>
      </top>
      <bottom style="thin">
        <color indexed="64"/>
      </bottom>
      <diagonal/>
    </border>
    <border>
      <left/>
      <right style="medium">
        <color indexed="49"/>
      </right>
      <top style="thin">
        <color indexed="18"/>
      </top>
      <bottom style="thin">
        <color indexed="64"/>
      </bottom>
      <diagonal/>
    </border>
    <border>
      <left/>
      <right/>
      <top style="thin">
        <color rgb="FF0000CC"/>
      </top>
      <bottom/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rgb="FF0000CC"/>
      </bottom>
      <diagonal/>
    </border>
    <border>
      <left style="medium">
        <color indexed="9"/>
      </left>
      <right style="medium">
        <color indexed="18"/>
      </right>
      <top style="medium">
        <color indexed="18"/>
      </top>
      <bottom/>
      <diagonal/>
    </border>
    <border>
      <left style="thin">
        <color indexed="49"/>
      </left>
      <right style="thin">
        <color indexed="40"/>
      </right>
      <top style="thin">
        <color indexed="49"/>
      </top>
      <bottom style="medium">
        <color rgb="FF0000CC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rgb="FF0000CC"/>
      </bottom>
      <diagonal/>
    </border>
    <border>
      <left style="medium">
        <color indexed="18"/>
      </left>
      <right/>
      <top style="thin">
        <color indexed="40"/>
      </top>
      <bottom style="medium">
        <color rgb="FF0000CC"/>
      </bottom>
      <diagonal/>
    </border>
    <border>
      <left/>
      <right style="thin">
        <color indexed="40"/>
      </right>
      <top style="thin">
        <color indexed="40"/>
      </top>
      <bottom style="medium">
        <color rgb="FF0000CC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rgb="FF0000CC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medium">
        <color indexed="62"/>
      </left>
      <right style="thin">
        <color indexed="49"/>
      </right>
      <top style="thin">
        <color indexed="49"/>
      </top>
      <bottom style="medium">
        <color rgb="FF0000CC"/>
      </bottom>
      <diagonal/>
    </border>
    <border>
      <left/>
      <right style="thin">
        <color indexed="49"/>
      </right>
      <top style="thin">
        <color indexed="49"/>
      </top>
      <bottom style="medium">
        <color rgb="FF0000CC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64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 style="thin">
        <color rgb="FF00B0F0"/>
      </bottom>
      <diagonal/>
    </border>
    <border>
      <left style="thin">
        <color indexed="49"/>
      </left>
      <right style="medium">
        <color indexed="18"/>
      </right>
      <top/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 style="medium">
        <color rgb="FF0000CC"/>
      </bottom>
      <diagonal/>
    </border>
    <border>
      <left/>
      <right style="medium">
        <color rgb="FF0000CC"/>
      </right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12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1" fillId="3" borderId="0" xfId="1" applyFill="1" applyAlignment="1">
      <alignment vertical="center"/>
    </xf>
    <xf numFmtId="0" fontId="7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top" wrapText="1"/>
    </xf>
    <xf numFmtId="2" fontId="12" fillId="0" borderId="0" xfId="1" applyNumberFormat="1" applyFont="1" applyBorder="1" applyAlignment="1">
      <alignment vertical="center"/>
    </xf>
    <xf numFmtId="0" fontId="14" fillId="3" borderId="0" xfId="1" applyFont="1" applyFill="1" applyAlignment="1">
      <alignment vertical="center" wrapText="1"/>
    </xf>
    <xf numFmtId="0" fontId="11" fillId="3" borderId="0" xfId="1" applyFont="1" applyFill="1" applyBorder="1" applyAlignment="1">
      <alignment vertical="top" wrapText="1"/>
    </xf>
    <xf numFmtId="0" fontId="2" fillId="0" borderId="0" xfId="1" applyFont="1" applyBorder="1" applyAlignment="1">
      <alignment vertical="center"/>
    </xf>
    <xf numFmtId="2" fontId="18" fillId="0" borderId="0" xfId="1" applyNumberFormat="1" applyFont="1" applyBorder="1" applyAlignment="1">
      <alignment horizontal="right" vertical="center"/>
    </xf>
    <xf numFmtId="0" fontId="21" fillId="3" borderId="0" xfId="2" applyFont="1" applyFill="1" applyAlignment="1" applyProtection="1">
      <alignment vertical="center" wrapText="1"/>
    </xf>
    <xf numFmtId="2" fontId="13" fillId="0" borderId="0" xfId="1" applyNumberFormat="1" applyFont="1" applyBorder="1" applyAlignment="1">
      <alignment horizontal="right" vertical="center"/>
    </xf>
    <xf numFmtId="0" fontId="24" fillId="0" borderId="0" xfId="1" applyFont="1" applyFill="1" applyBorder="1" applyAlignment="1">
      <alignment horizontal="center" vertical="center"/>
    </xf>
    <xf numFmtId="2" fontId="27" fillId="0" borderId="4" xfId="1" applyNumberFormat="1" applyFont="1" applyBorder="1" applyAlignment="1">
      <alignment horizontal="center" vertical="center"/>
    </xf>
    <xf numFmtId="0" fontId="26" fillId="4" borderId="4" xfId="1" applyFont="1" applyFill="1" applyBorder="1" applyAlignment="1" applyProtection="1">
      <alignment horizontal="center" vertical="center" wrapText="1"/>
      <protection locked="0"/>
    </xf>
    <xf numFmtId="0" fontId="27" fillId="0" borderId="4" xfId="1" applyFont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9" fillId="0" borderId="6" xfId="1" applyFont="1" applyFill="1" applyBorder="1" applyAlignment="1">
      <alignment horizontal="left" vertical="center" wrapText="1"/>
    </xf>
    <xf numFmtId="0" fontId="24" fillId="3" borderId="0" xfId="1" applyFont="1" applyFill="1" applyAlignment="1">
      <alignment horizontal="center" vertical="center"/>
    </xf>
    <xf numFmtId="0" fontId="30" fillId="6" borderId="10" xfId="1" applyFont="1" applyFill="1" applyBorder="1" applyAlignment="1">
      <alignment horizontal="center" vertical="center" wrapText="1"/>
    </xf>
    <xf numFmtId="0" fontId="30" fillId="6" borderId="11" xfId="1" applyFont="1" applyFill="1" applyBorder="1" applyAlignment="1">
      <alignment horizontal="center" vertical="center" wrapText="1"/>
    </xf>
    <xf numFmtId="0" fontId="24" fillId="6" borderId="12" xfId="1" applyFont="1" applyFill="1" applyBorder="1" applyAlignment="1">
      <alignment horizontal="center" vertical="center" wrapText="1"/>
    </xf>
    <xf numFmtId="0" fontId="31" fillId="0" borderId="13" xfId="1" applyFont="1" applyFill="1" applyBorder="1" applyAlignment="1">
      <alignment horizontal="left" vertical="center" wrapText="1"/>
    </xf>
    <xf numFmtId="0" fontId="32" fillId="0" borderId="0" xfId="1" applyFont="1" applyFill="1" applyAlignment="1">
      <alignment horizontal="left" vertical="center"/>
    </xf>
    <xf numFmtId="0" fontId="33" fillId="7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6" fillId="4" borderId="14" xfId="1" applyFont="1" applyFill="1" applyBorder="1" applyAlignment="1" applyProtection="1">
      <alignment horizontal="center" vertical="center" wrapText="1"/>
      <protection locked="0"/>
    </xf>
    <xf numFmtId="2" fontId="27" fillId="0" borderId="15" xfId="1" applyNumberFormat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 wrapText="1"/>
      <protection locked="0"/>
    </xf>
    <xf numFmtId="0" fontId="27" fillId="0" borderId="19" xfId="1" applyFont="1" applyFill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/>
    </xf>
    <xf numFmtId="0" fontId="26" fillId="4" borderId="24" xfId="1" applyFont="1" applyFill="1" applyBorder="1" applyAlignment="1" applyProtection="1">
      <alignment horizontal="center" vertical="center" wrapText="1"/>
      <protection locked="0"/>
    </xf>
    <xf numFmtId="0" fontId="27" fillId="0" borderId="25" xfId="1" applyFont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vertical="center" wrapText="1"/>
    </xf>
    <xf numFmtId="0" fontId="26" fillId="4" borderId="15" xfId="1" applyFont="1" applyFill="1" applyBorder="1" applyAlignment="1" applyProtection="1">
      <alignment horizontal="center" vertical="center" wrapText="1"/>
      <protection locked="0"/>
    </xf>
    <xf numFmtId="0" fontId="27" fillId="7" borderId="4" xfId="1" applyFont="1" applyFill="1" applyBorder="1" applyAlignment="1">
      <alignment horizontal="center" vertical="center" wrapText="1"/>
    </xf>
    <xf numFmtId="0" fontId="26" fillId="4" borderId="22" xfId="1" applyFont="1" applyFill="1" applyBorder="1" applyAlignment="1" applyProtection="1">
      <alignment horizontal="center" vertical="center" wrapText="1"/>
      <protection locked="0"/>
    </xf>
    <xf numFmtId="0" fontId="27" fillId="7" borderId="22" xfId="1" applyFont="1" applyFill="1" applyBorder="1" applyAlignment="1">
      <alignment horizontal="center" vertical="center" wrapText="1"/>
    </xf>
    <xf numFmtId="0" fontId="26" fillId="4" borderId="25" xfId="1" applyFont="1" applyFill="1" applyBorder="1" applyAlignment="1" applyProtection="1">
      <alignment horizontal="center" vertical="center" wrapText="1"/>
      <protection locked="0"/>
    </xf>
    <xf numFmtId="0" fontId="27" fillId="7" borderId="25" xfId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vertical="center" wrapText="1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2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27" fillId="7" borderId="3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7" fillId="7" borderId="39" xfId="1" applyFont="1" applyFill="1" applyBorder="1" applyAlignment="1">
      <alignment horizontal="center" vertical="center" wrapText="1"/>
    </xf>
    <xf numFmtId="2" fontId="6" fillId="9" borderId="41" xfId="1" applyNumberFormat="1" applyFont="1" applyFill="1" applyBorder="1" applyAlignment="1">
      <alignment vertical="center" wrapText="1"/>
    </xf>
    <xf numFmtId="0" fontId="27" fillId="9" borderId="42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2" fontId="6" fillId="0" borderId="54" xfId="1" applyNumberFormat="1" applyFont="1" applyBorder="1" applyAlignment="1">
      <alignment vertical="center" wrapText="1"/>
    </xf>
    <xf numFmtId="0" fontId="26" fillId="0" borderId="3" xfId="1" applyFont="1" applyFill="1" applyBorder="1" applyAlignment="1" applyProtection="1">
      <alignment horizontal="center" vertical="center" wrapText="1"/>
      <protection locked="0"/>
    </xf>
    <xf numFmtId="2" fontId="27" fillId="0" borderId="3" xfId="1" applyNumberFormat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7" borderId="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vertical="center" wrapText="1"/>
    </xf>
    <xf numFmtId="0" fontId="6" fillId="7" borderId="55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56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40" fillId="0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27" fillId="0" borderId="15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horizontal="center" vertical="center"/>
    </xf>
    <xf numFmtId="0" fontId="27" fillId="0" borderId="25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vertical="center"/>
    </xf>
    <xf numFmtId="0" fontId="46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45" fillId="0" borderId="0" xfId="1" applyFont="1" applyFill="1" applyBorder="1" applyAlignment="1">
      <alignment horizontal="center"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 wrapText="1"/>
    </xf>
    <xf numFmtId="0" fontId="32" fillId="3" borderId="0" xfId="1" applyFont="1" applyFill="1" applyAlignment="1">
      <alignment horizontal="left" vertical="center"/>
    </xf>
    <xf numFmtId="0" fontId="6" fillId="7" borderId="59" xfId="1" applyFont="1" applyFill="1" applyBorder="1" applyAlignment="1">
      <alignment vertical="center" wrapText="1"/>
    </xf>
    <xf numFmtId="2" fontId="6" fillId="0" borderId="59" xfId="1" applyNumberFormat="1" applyFont="1" applyBorder="1" applyAlignment="1">
      <alignment vertical="center" wrapText="1"/>
    </xf>
    <xf numFmtId="0" fontId="6" fillId="0" borderId="59" xfId="1" applyFont="1" applyBorder="1" applyAlignment="1">
      <alignment horizontal="center" vertical="center" wrapText="1"/>
    </xf>
    <xf numFmtId="0" fontId="29" fillId="7" borderId="59" xfId="1" applyFont="1" applyFill="1" applyBorder="1" applyAlignment="1">
      <alignment vertical="center" wrapText="1"/>
    </xf>
    <xf numFmtId="0" fontId="29" fillId="0" borderId="25" xfId="1" applyFont="1" applyFill="1" applyBorder="1" applyAlignment="1">
      <alignment horizontal="center" vertical="center" wrapText="1"/>
    </xf>
    <xf numFmtId="0" fontId="49" fillId="0" borderId="0" xfId="1" applyFont="1" applyFill="1" applyAlignment="1">
      <alignment horizontal="left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4" fillId="0" borderId="61" xfId="1" applyFont="1" applyFill="1" applyBorder="1" applyAlignment="1">
      <alignment horizontal="center" vertical="center" wrapText="1"/>
    </xf>
    <xf numFmtId="4" fontId="27" fillId="0" borderId="4" xfId="1" applyNumberFormat="1" applyFont="1" applyBorder="1" applyAlignment="1">
      <alignment horizontal="center" vertical="center"/>
    </xf>
    <xf numFmtId="0" fontId="29" fillId="7" borderId="4" xfId="1" applyFont="1" applyFill="1" applyBorder="1" applyAlignment="1">
      <alignment horizontal="center" vertical="center" wrapText="1"/>
    </xf>
    <xf numFmtId="4" fontId="6" fillId="0" borderId="59" xfId="1" applyNumberFormat="1" applyFont="1" applyBorder="1" applyAlignment="1">
      <alignment vertical="center" wrapText="1"/>
    </xf>
    <xf numFmtId="0" fontId="28" fillId="7" borderId="59" xfId="1" applyFont="1" applyFill="1" applyBorder="1" applyAlignment="1">
      <alignment vertical="center" wrapText="1"/>
    </xf>
    <xf numFmtId="0" fontId="51" fillId="0" borderId="0" xfId="1" applyFont="1" applyFill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1" fillId="0" borderId="64" xfId="1" applyBorder="1" applyAlignment="1"/>
    <xf numFmtId="0" fontId="1" fillId="0" borderId="65" xfId="1" applyBorder="1" applyAlignment="1"/>
    <xf numFmtId="0" fontId="6" fillId="7" borderId="34" xfId="1" applyFont="1" applyFill="1" applyBorder="1" applyAlignment="1">
      <alignment vertical="center" wrapText="1"/>
    </xf>
    <xf numFmtId="0" fontId="52" fillId="0" borderId="0" xfId="1" applyFont="1" applyFill="1" applyAlignment="1">
      <alignment horizontal="left" vertical="center"/>
    </xf>
    <xf numFmtId="0" fontId="53" fillId="0" borderId="0" xfId="2" applyFont="1" applyFill="1" applyAlignment="1" applyProtection="1">
      <alignment vertical="center"/>
    </xf>
    <xf numFmtId="0" fontId="54" fillId="0" borderId="0" xfId="1" applyFont="1" applyFill="1" applyAlignment="1">
      <alignment horizontal="left" vertical="center" indent="2"/>
    </xf>
    <xf numFmtId="166" fontId="19" fillId="4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5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 indent="4"/>
    </xf>
    <xf numFmtId="0" fontId="28" fillId="0" borderId="0" xfId="1" applyFont="1" applyFill="1" applyAlignment="1">
      <alignment horizontal="left" vertical="center" indent="1"/>
    </xf>
    <xf numFmtId="0" fontId="52" fillId="0" borderId="0" xfId="1" applyFont="1" applyFill="1" applyAlignment="1">
      <alignment horizontal="left" vertical="center" indent="5"/>
    </xf>
    <xf numFmtId="0" fontId="32" fillId="0" borderId="0" xfId="1" applyFont="1" applyFill="1" applyAlignment="1">
      <alignment horizontal="left" vertical="center" indent="1"/>
    </xf>
    <xf numFmtId="0" fontId="56" fillId="0" borderId="0" xfId="1" applyFont="1" applyFill="1" applyAlignment="1">
      <alignment vertical="center" wrapText="1"/>
    </xf>
    <xf numFmtId="0" fontId="52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28" fillId="0" borderId="0" xfId="1" applyFont="1" applyFill="1" applyAlignment="1">
      <alignment horizontal="left" vertical="center" indent="4"/>
    </xf>
    <xf numFmtId="0" fontId="57" fillId="0" borderId="0" xfId="1" applyFont="1" applyFill="1" applyAlignment="1">
      <alignment horizontal="left" vertical="center" indent="2"/>
    </xf>
    <xf numFmtId="0" fontId="56" fillId="4" borderId="0" xfId="1" applyFont="1" applyFill="1" applyAlignment="1">
      <alignment vertical="center"/>
    </xf>
    <xf numFmtId="0" fontId="58" fillId="0" borderId="0" xfId="1" applyFont="1" applyFill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58" fillId="0" borderId="66" xfId="1" applyFont="1" applyFill="1" applyBorder="1" applyAlignment="1">
      <alignment vertical="center" wrapText="1"/>
    </xf>
    <xf numFmtId="0" fontId="15" fillId="5" borderId="0" xfId="1" applyFont="1" applyFill="1" applyAlignment="1">
      <alignment horizontal="center" vertical="center"/>
    </xf>
    <xf numFmtId="0" fontId="59" fillId="3" borderId="0" xfId="1" applyFont="1" applyFill="1" applyAlignment="1">
      <alignment horizontal="left" vertical="center"/>
    </xf>
    <xf numFmtId="0" fontId="54" fillId="0" borderId="0" xfId="1" applyFont="1" applyFill="1" applyAlignment="1">
      <alignment vertical="center"/>
    </xf>
    <xf numFmtId="0" fontId="1" fillId="0" borderId="0" xfId="1" applyFont="1" applyAlignment="1">
      <alignment vertical="top"/>
    </xf>
    <xf numFmtId="0" fontId="60" fillId="0" borderId="0" xfId="1" applyFont="1" applyAlignment="1">
      <alignment vertical="center"/>
    </xf>
    <xf numFmtId="0" fontId="38" fillId="7" borderId="3" xfId="1" applyFont="1" applyFill="1" applyBorder="1" applyAlignment="1">
      <alignment vertical="center" wrapText="1"/>
    </xf>
    <xf numFmtId="0" fontId="0" fillId="0" borderId="0" xfId="0" applyBorder="1"/>
    <xf numFmtId="0" fontId="0" fillId="0" borderId="67" xfId="0" applyBorder="1"/>
    <xf numFmtId="0" fontId="62" fillId="7" borderId="58" xfId="1" applyFont="1" applyFill="1" applyBorder="1" applyAlignment="1">
      <alignment vertical="center" wrapText="1"/>
    </xf>
    <xf numFmtId="2" fontId="15" fillId="0" borderId="5" xfId="1" applyNumberFormat="1" applyFont="1" applyBorder="1" applyAlignment="1">
      <alignment vertical="center" wrapText="1"/>
    </xf>
    <xf numFmtId="164" fontId="16" fillId="0" borderId="0" xfId="1" applyNumberFormat="1" applyFont="1" applyAlignment="1">
      <alignment horizontal="right" vertical="center"/>
    </xf>
    <xf numFmtId="164" fontId="16" fillId="0" borderId="0" xfId="1" applyNumberFormat="1" applyFont="1" applyBorder="1" applyAlignment="1">
      <alignment vertical="center"/>
    </xf>
    <xf numFmtId="2" fontId="15" fillId="0" borderId="23" xfId="1" applyNumberFormat="1" applyFont="1" applyBorder="1" applyAlignment="1">
      <alignment vertical="center" wrapText="1"/>
    </xf>
    <xf numFmtId="2" fontId="15" fillId="0" borderId="18" xfId="1" applyNumberFormat="1" applyFont="1" applyBorder="1" applyAlignment="1">
      <alignment vertical="center" wrapText="1"/>
    </xf>
    <xf numFmtId="164" fontId="15" fillId="0" borderId="0" xfId="1" applyNumberFormat="1" applyFont="1" applyAlignment="1">
      <alignment horizontal="right" vertical="center"/>
    </xf>
    <xf numFmtId="0" fontId="11" fillId="7" borderId="59" xfId="1" applyFont="1" applyFill="1" applyBorder="1" applyAlignment="1">
      <alignment horizontal="left" vertical="center" wrapText="1" indent="2"/>
    </xf>
    <xf numFmtId="0" fontId="26" fillId="4" borderId="59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>
      <alignment horizontal="center" vertical="center"/>
    </xf>
    <xf numFmtId="0" fontId="27" fillId="0" borderId="62" xfId="1" applyFont="1" applyFill="1" applyBorder="1" applyAlignment="1">
      <alignment horizontal="center" vertical="center" wrapText="1"/>
    </xf>
    <xf numFmtId="0" fontId="27" fillId="0" borderId="62" xfId="1" applyFont="1" applyBorder="1" applyAlignment="1">
      <alignment horizontal="center" vertical="center"/>
    </xf>
    <xf numFmtId="2" fontId="27" fillId="0" borderId="62" xfId="1" applyNumberFormat="1" applyFont="1" applyBorder="1" applyAlignment="1">
      <alignment horizontal="center" vertical="center"/>
    </xf>
    <xf numFmtId="49" fontId="63" fillId="5" borderId="0" xfId="1" applyNumberFormat="1" applyFont="1" applyFill="1" applyAlignment="1">
      <alignment horizontal="center" vertical="center"/>
    </xf>
    <xf numFmtId="2" fontId="25" fillId="0" borderId="5" xfId="1" applyNumberFormat="1" applyFont="1" applyBorder="1" applyAlignment="1">
      <alignment vertical="center" wrapText="1"/>
    </xf>
    <xf numFmtId="0" fontId="1" fillId="0" borderId="69" xfId="1" applyBorder="1" applyAlignment="1">
      <alignment vertical="center"/>
    </xf>
    <xf numFmtId="2" fontId="25" fillId="0" borderId="68" xfId="1" applyNumberFormat="1" applyFont="1" applyBorder="1" applyAlignment="1">
      <alignment vertical="center" wrapText="1"/>
    </xf>
    <xf numFmtId="2" fontId="25" fillId="0" borderId="28" xfId="1" applyNumberFormat="1" applyFont="1" applyBorder="1" applyAlignment="1">
      <alignment vertical="center" wrapText="1"/>
    </xf>
    <xf numFmtId="2" fontId="25" fillId="0" borderId="32" xfId="1" applyNumberFormat="1" applyFont="1" applyBorder="1" applyAlignment="1">
      <alignment vertical="center" wrapText="1"/>
    </xf>
    <xf numFmtId="0" fontId="6" fillId="7" borderId="31" xfId="1" applyFont="1" applyFill="1" applyBorder="1" applyAlignment="1">
      <alignment horizontal="left" vertical="center" wrapText="1"/>
    </xf>
    <xf numFmtId="0" fontId="6" fillId="7" borderId="6" xfId="1" applyFont="1" applyFill="1" applyBorder="1" applyAlignment="1">
      <alignment horizontal="left" vertical="center" wrapText="1"/>
    </xf>
    <xf numFmtId="0" fontId="6" fillId="7" borderId="59" xfId="1" applyFont="1" applyFill="1" applyBorder="1" applyAlignment="1">
      <alignment horizontal="left" vertical="center" wrapText="1"/>
    </xf>
    <xf numFmtId="0" fontId="11" fillId="7" borderId="31" xfId="1" applyFont="1" applyFill="1" applyBorder="1" applyAlignment="1">
      <alignment horizontal="left" vertical="center" wrapText="1" indent="2"/>
    </xf>
    <xf numFmtId="0" fontId="11" fillId="7" borderId="6" xfId="1" applyFont="1" applyFill="1" applyBorder="1" applyAlignment="1">
      <alignment horizontal="left" vertical="center" wrapText="1" indent="2"/>
    </xf>
    <xf numFmtId="0" fontId="44" fillId="7" borderId="6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6" fillId="7" borderId="0" xfId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left" vertical="center" wrapText="1"/>
    </xf>
    <xf numFmtId="2" fontId="6" fillId="0" borderId="4" xfId="1" applyNumberFormat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30" fillId="6" borderId="71" xfId="1" applyFont="1" applyFill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2" fontId="6" fillId="0" borderId="72" xfId="1" applyNumberFormat="1" applyFont="1" applyBorder="1" applyAlignment="1">
      <alignment horizontal="center" vertical="center"/>
    </xf>
    <xf numFmtId="2" fontId="6" fillId="0" borderId="39" xfId="1" applyNumberFormat="1" applyFont="1" applyBorder="1" applyAlignment="1">
      <alignment horizontal="center" vertical="center"/>
    </xf>
    <xf numFmtId="2" fontId="6" fillId="0" borderId="73" xfId="1" applyNumberFormat="1" applyFont="1" applyBorder="1" applyAlignment="1">
      <alignment horizontal="center" vertical="center"/>
    </xf>
    <xf numFmtId="0" fontId="26" fillId="4" borderId="6" xfId="1" applyFont="1" applyFill="1" applyBorder="1" applyAlignment="1" applyProtection="1">
      <alignment horizontal="center" vertical="center" wrapText="1"/>
      <protection locked="0"/>
    </xf>
    <xf numFmtId="0" fontId="26" fillId="4" borderId="75" xfId="1" applyFont="1" applyFill="1" applyBorder="1" applyAlignment="1" applyProtection="1">
      <alignment horizontal="center" vertical="center" wrapText="1"/>
      <protection locked="0"/>
    </xf>
    <xf numFmtId="0" fontId="26" fillId="4" borderId="29" xfId="1" applyFont="1" applyFill="1" applyBorder="1" applyAlignment="1" applyProtection="1">
      <alignment horizontal="center" vertical="center" wrapText="1"/>
      <protection locked="0"/>
    </xf>
    <xf numFmtId="0" fontId="27" fillId="3" borderId="4" xfId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/>
    </xf>
    <xf numFmtId="0" fontId="29" fillId="3" borderId="6" xfId="1" applyFont="1" applyFill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center" vertical="center" wrapText="1"/>
    </xf>
    <xf numFmtId="2" fontId="6" fillId="3" borderId="72" xfId="1" applyNumberFormat="1" applyFont="1" applyFill="1" applyBorder="1" applyAlignment="1">
      <alignment horizontal="center" vertical="center"/>
    </xf>
    <xf numFmtId="2" fontId="6" fillId="3" borderId="39" xfId="1" applyNumberFormat="1" applyFont="1" applyFill="1" applyBorder="1" applyAlignment="1">
      <alignment horizontal="center" vertical="center"/>
    </xf>
    <xf numFmtId="2" fontId="6" fillId="3" borderId="73" xfId="1" applyNumberFormat="1" applyFont="1" applyFill="1" applyBorder="1" applyAlignment="1">
      <alignment horizontal="center" vertical="center"/>
    </xf>
    <xf numFmtId="2" fontId="6" fillId="3" borderId="74" xfId="1" applyNumberFormat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1" fillId="0" borderId="83" xfId="1" applyBorder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horizontal="right" vertical="top"/>
    </xf>
    <xf numFmtId="0" fontId="26" fillId="4" borderId="65" xfId="1" applyFont="1" applyFill="1" applyBorder="1" applyAlignment="1" applyProtection="1">
      <alignment horizontal="center" vertical="center" wrapText="1"/>
      <protection locked="0"/>
    </xf>
    <xf numFmtId="0" fontId="30" fillId="6" borderId="85" xfId="1" applyFont="1" applyFill="1" applyBorder="1" applyAlignment="1">
      <alignment horizontal="center" vertical="center" wrapText="1"/>
    </xf>
    <xf numFmtId="2" fontId="25" fillId="0" borderId="0" xfId="1" applyNumberFormat="1" applyFont="1" applyBorder="1" applyAlignment="1">
      <alignment vertical="center" wrapText="1"/>
    </xf>
    <xf numFmtId="2" fontId="6" fillId="3" borderId="87" xfId="1" applyNumberFormat="1" applyFont="1" applyFill="1" applyBorder="1" applyAlignment="1">
      <alignment horizontal="center" vertical="center"/>
    </xf>
    <xf numFmtId="2" fontId="73" fillId="3" borderId="87" xfId="1" applyNumberFormat="1" applyFont="1" applyFill="1" applyBorder="1" applyAlignment="1">
      <alignment horizontal="center" vertical="center"/>
    </xf>
    <xf numFmtId="2" fontId="73" fillId="3" borderId="86" xfId="1" applyNumberFormat="1" applyFont="1" applyFill="1" applyBorder="1" applyAlignment="1">
      <alignment horizontal="center" vertical="center"/>
    </xf>
    <xf numFmtId="0" fontId="27" fillId="0" borderId="90" xfId="1" applyFont="1" applyFill="1" applyBorder="1" applyAlignment="1">
      <alignment horizontal="center" vertical="center" wrapText="1"/>
    </xf>
    <xf numFmtId="0" fontId="27" fillId="0" borderId="87" xfId="1" applyFont="1" applyBorder="1" applyAlignment="1">
      <alignment horizontal="center" vertical="center"/>
    </xf>
    <xf numFmtId="2" fontId="6" fillId="0" borderId="87" xfId="1" applyNumberFormat="1" applyFont="1" applyBorder="1" applyAlignment="1">
      <alignment horizontal="center" vertical="center"/>
    </xf>
    <xf numFmtId="0" fontId="26" fillId="4" borderId="90" xfId="1" applyFont="1" applyFill="1" applyBorder="1" applyAlignment="1" applyProtection="1">
      <alignment horizontal="center" vertical="center" wrapText="1"/>
      <protection locked="0"/>
    </xf>
    <xf numFmtId="2" fontId="15" fillId="0" borderId="91" xfId="1" applyNumberFormat="1" applyFont="1" applyBorder="1" applyAlignment="1">
      <alignment vertical="center" wrapText="1"/>
    </xf>
    <xf numFmtId="49" fontId="63" fillId="5" borderId="92" xfId="1" applyNumberFormat="1" applyFont="1" applyFill="1" applyBorder="1" applyAlignment="1">
      <alignment horizontal="center" vertical="center"/>
    </xf>
    <xf numFmtId="0" fontId="28" fillId="0" borderId="93" xfId="1" applyFont="1" applyFill="1" applyBorder="1" applyAlignment="1">
      <alignment horizontal="left" vertical="center" wrapText="1"/>
    </xf>
    <xf numFmtId="0" fontId="29" fillId="0" borderId="94" xfId="1" applyFont="1" applyFill="1" applyBorder="1" applyAlignment="1">
      <alignment horizontal="left" vertical="center" wrapText="1"/>
    </xf>
    <xf numFmtId="0" fontId="27" fillId="3" borderId="87" xfId="1" applyFont="1" applyFill="1" applyBorder="1" applyAlignment="1">
      <alignment horizontal="center" vertical="center" wrapText="1"/>
    </xf>
    <xf numFmtId="0" fontId="27" fillId="3" borderId="87" xfId="1" applyFont="1" applyFill="1" applyBorder="1" applyAlignment="1">
      <alignment horizontal="center" vertical="center"/>
    </xf>
    <xf numFmtId="0" fontId="26" fillId="4" borderId="87" xfId="1" applyFont="1" applyFill="1" applyBorder="1" applyAlignment="1" applyProtection="1">
      <alignment horizontal="center" vertical="center" wrapText="1"/>
      <protection locked="0"/>
    </xf>
    <xf numFmtId="2" fontId="15" fillId="0" borderId="84" xfId="1" applyNumberFormat="1" applyFont="1" applyBorder="1" applyAlignment="1">
      <alignment vertical="center" wrapText="1"/>
    </xf>
    <xf numFmtId="2" fontId="25" fillId="0" borderId="95" xfId="1" applyNumberFormat="1" applyFont="1" applyBorder="1" applyAlignment="1">
      <alignment vertical="center" wrapText="1"/>
    </xf>
    <xf numFmtId="2" fontId="25" fillId="0" borderId="96" xfId="1" applyNumberFormat="1" applyFont="1" applyBorder="1" applyAlignment="1">
      <alignment vertical="center" wrapText="1"/>
    </xf>
    <xf numFmtId="2" fontId="25" fillId="0" borderId="97" xfId="1" applyNumberFormat="1" applyFont="1" applyBorder="1" applyAlignment="1">
      <alignment vertical="center" wrapText="1"/>
    </xf>
    <xf numFmtId="2" fontId="25" fillId="0" borderId="98" xfId="1" applyNumberFormat="1" applyFont="1" applyBorder="1" applyAlignment="1">
      <alignment vertical="center" wrapText="1"/>
    </xf>
    <xf numFmtId="2" fontId="25" fillId="0" borderId="99" xfId="1" applyNumberFormat="1" applyFont="1" applyBorder="1" applyAlignment="1">
      <alignment vertical="center" wrapText="1"/>
    </xf>
    <xf numFmtId="164" fontId="11" fillId="0" borderId="0" xfId="1" applyNumberFormat="1" applyFont="1" applyBorder="1" applyAlignment="1">
      <alignment horizontal="right" vertical="center"/>
    </xf>
    <xf numFmtId="2" fontId="25" fillId="0" borderId="100" xfId="1" applyNumberFormat="1" applyFont="1" applyBorder="1" applyAlignment="1">
      <alignment vertical="center" wrapText="1"/>
    </xf>
    <xf numFmtId="0" fontId="1" fillId="0" borderId="101" xfId="1" applyBorder="1" applyAlignment="1">
      <alignment vertical="center"/>
    </xf>
    <xf numFmtId="0" fontId="15" fillId="3" borderId="0" xfId="1" applyFont="1" applyFill="1" applyBorder="1" applyAlignment="1">
      <alignment horizontal="left" vertical="center" wrapText="1"/>
    </xf>
    <xf numFmtId="0" fontId="13" fillId="4" borderId="0" xfId="1" applyFont="1" applyFill="1" applyAlignment="1">
      <alignment horizontal="left" vertical="top" wrapText="1"/>
    </xf>
    <xf numFmtId="0" fontId="3" fillId="2" borderId="0" xfId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23" fillId="0" borderId="0" xfId="1" applyFont="1" applyAlignment="1">
      <alignment horizontal="left" vertical="center" wrapText="1"/>
    </xf>
    <xf numFmtId="0" fontId="22" fillId="3" borderId="0" xfId="2" applyFont="1" applyFill="1" applyAlignment="1" applyProtection="1">
      <alignment horizontal="left" vertical="center" wrapText="1"/>
    </xf>
    <xf numFmtId="0" fontId="74" fillId="0" borderId="0" xfId="1" applyFont="1" applyBorder="1" applyAlignment="1">
      <alignment horizontal="left" vertical="center" wrapText="1" indent="2"/>
    </xf>
    <xf numFmtId="0" fontId="19" fillId="0" borderId="0" xfId="1" applyFont="1" applyBorder="1" applyAlignment="1">
      <alignment horizontal="left" vertical="center" wrapText="1" indent="2"/>
    </xf>
    <xf numFmtId="2" fontId="17" fillId="0" borderId="2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6" fillId="7" borderId="27" xfId="1" applyFont="1" applyFill="1" applyBorder="1" applyAlignment="1">
      <alignment horizontal="left" vertical="center" wrapText="1"/>
    </xf>
    <xf numFmtId="0" fontId="6" fillId="7" borderId="26" xfId="1" applyFont="1" applyFill="1" applyBorder="1" applyAlignment="1">
      <alignment horizontal="left" vertical="center" wrapText="1"/>
    </xf>
    <xf numFmtId="0" fontId="6" fillId="7" borderId="31" xfId="1" applyFont="1" applyFill="1" applyBorder="1" applyAlignment="1">
      <alignment horizontal="left" vertical="center" wrapText="1"/>
    </xf>
    <xf numFmtId="0" fontId="6" fillId="7" borderId="6" xfId="1" applyFont="1" applyFill="1" applyBorder="1" applyAlignment="1">
      <alignment horizontal="left" vertical="center" wrapText="1"/>
    </xf>
    <xf numFmtId="0" fontId="72" fillId="8" borderId="0" xfId="1" applyFont="1" applyFill="1" applyAlignment="1">
      <alignment horizontal="center" vertical="center"/>
    </xf>
    <xf numFmtId="0" fontId="28" fillId="0" borderId="9" xfId="1" applyFont="1" applyFill="1" applyBorder="1" applyAlignment="1">
      <alignment horizontal="left" vertical="center" wrapText="1"/>
    </xf>
    <xf numFmtId="0" fontId="28" fillId="0" borderId="8" xfId="1" applyFont="1" applyFill="1" applyBorder="1" applyAlignment="1">
      <alignment horizontal="left" vertical="center" wrapText="1"/>
    </xf>
    <xf numFmtId="0" fontId="28" fillId="0" borderId="7" xfId="1" applyFont="1" applyFill="1" applyBorder="1" applyAlignment="1">
      <alignment horizontal="left" vertical="center" wrapText="1"/>
    </xf>
    <xf numFmtId="0" fontId="6" fillId="7" borderId="21" xfId="1" applyFont="1" applyFill="1" applyBorder="1" applyAlignment="1">
      <alignment horizontal="left" vertical="center" wrapText="1"/>
    </xf>
    <xf numFmtId="0" fontId="6" fillId="7" borderId="20" xfId="1" applyFont="1" applyFill="1" applyBorder="1" applyAlignment="1">
      <alignment horizontal="left" vertical="center" wrapText="1"/>
    </xf>
    <xf numFmtId="0" fontId="6" fillId="7" borderId="88" xfId="1" applyFont="1" applyFill="1" applyBorder="1" applyAlignment="1">
      <alignment horizontal="left" vertical="center" wrapText="1"/>
    </xf>
    <xf numFmtId="0" fontId="6" fillId="7" borderId="89" xfId="1" applyFont="1" applyFill="1" applyBorder="1" applyAlignment="1">
      <alignment horizontal="left" vertical="center" wrapText="1"/>
    </xf>
    <xf numFmtId="0" fontId="6" fillId="7" borderId="17" xfId="1" applyFont="1" applyFill="1" applyBorder="1" applyAlignment="1">
      <alignment horizontal="left" vertical="center" wrapText="1"/>
    </xf>
    <xf numFmtId="0" fontId="6" fillId="7" borderId="16" xfId="1" applyFont="1" applyFill="1" applyBorder="1" applyAlignment="1">
      <alignment horizontal="left" vertical="center" wrapText="1"/>
    </xf>
    <xf numFmtId="0" fontId="11" fillId="11" borderId="38" xfId="1" applyFont="1" applyFill="1" applyBorder="1" applyAlignment="1">
      <alignment horizontal="left" vertical="center" wrapText="1"/>
    </xf>
    <xf numFmtId="0" fontId="11" fillId="11" borderId="37" xfId="1" applyFont="1" applyFill="1" applyBorder="1" applyAlignment="1">
      <alignment horizontal="left" vertical="center" wrapText="1"/>
    </xf>
    <xf numFmtId="0" fontId="1" fillId="0" borderId="35" xfId="1" applyBorder="1" applyAlignment="1">
      <alignment horizontal="right" vertical="center"/>
    </xf>
    <xf numFmtId="165" fontId="6" fillId="9" borderId="77" xfId="1" applyNumberFormat="1" applyFont="1" applyFill="1" applyBorder="1" applyAlignment="1">
      <alignment horizontal="center"/>
    </xf>
    <xf numFmtId="165" fontId="6" fillId="9" borderId="78" xfId="1" applyNumberFormat="1" applyFont="1" applyFill="1" applyBorder="1" applyAlignment="1">
      <alignment horizontal="center"/>
    </xf>
    <xf numFmtId="0" fontId="26" fillId="4" borderId="79" xfId="1" applyFont="1" applyFill="1" applyBorder="1" applyAlignment="1" applyProtection="1">
      <alignment horizontal="center" vertical="center" wrapText="1"/>
      <protection locked="0"/>
    </xf>
    <xf numFmtId="0" fontId="26" fillId="4" borderId="80" xfId="1" applyFont="1" applyFill="1" applyBorder="1" applyAlignment="1" applyProtection="1">
      <alignment horizontal="center" vertical="center" wrapText="1"/>
      <protection locked="0"/>
    </xf>
    <xf numFmtId="0" fontId="11" fillId="9" borderId="44" xfId="1" applyFont="1" applyFill="1" applyBorder="1" applyAlignment="1">
      <alignment horizontal="left" vertical="center" wrapText="1"/>
    </xf>
    <xf numFmtId="0" fontId="11" fillId="9" borderId="43" xfId="1" applyFont="1" applyFill="1" applyBorder="1" applyAlignment="1">
      <alignment horizontal="left" vertical="center" wrapText="1"/>
    </xf>
    <xf numFmtId="0" fontId="11" fillId="4" borderId="40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6" fillId="3" borderId="53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3" borderId="52" xfId="1" applyFont="1" applyFill="1" applyBorder="1" applyAlignment="1">
      <alignment horizontal="left" vertical="center" wrapText="1"/>
    </xf>
    <xf numFmtId="0" fontId="6" fillId="7" borderId="51" xfId="1" applyFont="1" applyFill="1" applyBorder="1" applyAlignment="1">
      <alignment horizontal="left" vertical="center" wrapText="1"/>
    </xf>
    <xf numFmtId="0" fontId="6" fillId="7" borderId="50" xfId="1" applyFont="1" applyFill="1" applyBorder="1" applyAlignment="1">
      <alignment horizontal="left" vertical="center" wrapText="1"/>
    </xf>
    <xf numFmtId="0" fontId="6" fillId="7" borderId="49" xfId="1" applyFont="1" applyFill="1" applyBorder="1" applyAlignment="1">
      <alignment horizontal="left" vertical="center" wrapText="1"/>
    </xf>
    <xf numFmtId="0" fontId="61" fillId="7" borderId="3" xfId="1" applyFont="1" applyFill="1" applyBorder="1" applyAlignment="1">
      <alignment horizontal="left" vertical="center" wrapText="1"/>
    </xf>
    <xf numFmtId="0" fontId="35" fillId="7" borderId="48" xfId="1" applyFont="1" applyFill="1" applyBorder="1" applyAlignment="1">
      <alignment horizontal="left" vertical="center" wrapText="1"/>
    </xf>
    <xf numFmtId="0" fontId="35" fillId="7" borderId="47" xfId="1" applyFont="1" applyFill="1" applyBorder="1" applyAlignment="1">
      <alignment horizontal="left" vertical="center" wrapText="1"/>
    </xf>
    <xf numFmtId="0" fontId="37" fillId="10" borderId="46" xfId="1" applyFont="1" applyFill="1" applyBorder="1" applyAlignment="1">
      <alignment horizontal="center" vertical="center" wrapText="1"/>
    </xf>
    <xf numFmtId="0" fontId="37" fillId="10" borderId="76" xfId="1" applyFont="1" applyFill="1" applyBorder="1" applyAlignment="1">
      <alignment horizontal="center" vertical="center" wrapText="1"/>
    </xf>
    <xf numFmtId="0" fontId="37" fillId="10" borderId="45" xfId="1" applyFont="1" applyFill="1" applyBorder="1" applyAlignment="1">
      <alignment horizontal="center" vertical="center" wrapText="1"/>
    </xf>
    <xf numFmtId="0" fontId="6" fillId="9" borderId="81" xfId="1" applyFont="1" applyFill="1" applyBorder="1" applyAlignment="1" applyProtection="1">
      <alignment horizontal="center" vertical="center" wrapText="1"/>
      <protection locked="0"/>
    </xf>
    <xf numFmtId="0" fontId="6" fillId="9" borderId="82" xfId="1" applyFont="1" applyFill="1" applyBorder="1" applyAlignment="1" applyProtection="1">
      <alignment horizontal="center" vertical="center" wrapText="1"/>
      <protection locked="0"/>
    </xf>
    <xf numFmtId="0" fontId="6" fillId="7" borderId="30" xfId="1" applyFont="1" applyFill="1" applyBorder="1" applyAlignment="1">
      <alignment horizontal="left" vertical="center" wrapText="1"/>
    </xf>
    <xf numFmtId="0" fontId="6" fillId="7" borderId="29" xfId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left" vertical="center" wrapText="1"/>
    </xf>
    <xf numFmtId="0" fontId="6" fillId="7" borderId="34" xfId="1" applyFont="1" applyFill="1" applyBorder="1" applyAlignment="1">
      <alignment horizontal="left" vertical="center" wrapText="1"/>
    </xf>
    <xf numFmtId="0" fontId="6" fillId="7" borderId="33" xfId="1" applyFont="1" applyFill="1" applyBorder="1" applyAlignment="1">
      <alignment horizontal="left" vertical="center" wrapText="1"/>
    </xf>
    <xf numFmtId="0" fontId="6" fillId="3" borderId="31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44" fillId="7" borderId="31" xfId="1" applyFont="1" applyFill="1" applyBorder="1" applyAlignment="1">
      <alignment horizontal="left" vertical="center" wrapText="1"/>
    </xf>
    <xf numFmtId="0" fontId="44" fillId="7" borderId="6" xfId="1" applyFont="1" applyFill="1" applyBorder="1" applyAlignment="1">
      <alignment horizontal="left" vertical="center" wrapText="1"/>
    </xf>
    <xf numFmtId="0" fontId="6" fillId="7" borderId="59" xfId="1" applyFont="1" applyFill="1" applyBorder="1" applyAlignment="1">
      <alignment horizontal="left" vertical="center" wrapText="1"/>
    </xf>
    <xf numFmtId="0" fontId="6" fillId="7" borderId="57" xfId="1" applyFont="1" applyFill="1" applyBorder="1" applyAlignment="1">
      <alignment vertical="center" wrapText="1"/>
    </xf>
    <xf numFmtId="0" fontId="11" fillId="7" borderId="4" xfId="1" applyFont="1" applyFill="1" applyBorder="1" applyAlignment="1">
      <alignment vertical="center" wrapText="1"/>
    </xf>
    <xf numFmtId="0" fontId="6" fillId="7" borderId="57" xfId="1" applyFont="1" applyFill="1" applyBorder="1" applyAlignment="1">
      <alignment horizontal="left" vertical="center" wrapText="1"/>
    </xf>
    <xf numFmtId="0" fontId="11" fillId="7" borderId="4" xfId="1" applyFont="1" applyFill="1" applyBorder="1" applyAlignment="1">
      <alignment horizontal="left" vertical="center" wrapText="1"/>
    </xf>
    <xf numFmtId="0" fontId="11" fillId="7" borderId="31" xfId="1" applyFont="1" applyFill="1" applyBorder="1" applyAlignment="1">
      <alignment horizontal="left" vertical="center" wrapText="1" indent="2"/>
    </xf>
    <xf numFmtId="0" fontId="11" fillId="7" borderId="6" xfId="1" applyFont="1" applyFill="1" applyBorder="1" applyAlignment="1">
      <alignment horizontal="left" vertical="center" wrapText="1" indent="2"/>
    </xf>
    <xf numFmtId="0" fontId="1" fillId="0" borderId="56" xfId="1" applyFont="1" applyFill="1" applyBorder="1" applyAlignment="1">
      <alignment horizontal="left" vertical="center" wrapText="1"/>
    </xf>
    <xf numFmtId="0" fontId="1" fillId="0" borderId="61" xfId="1" applyFont="1" applyFill="1" applyBorder="1" applyAlignment="1">
      <alignment horizontal="left" vertical="center" wrapText="1"/>
    </xf>
    <xf numFmtId="0" fontId="6" fillId="7" borderId="60" xfId="1" applyFont="1" applyFill="1" applyBorder="1" applyAlignment="1">
      <alignment horizontal="left" vertical="center" wrapText="1"/>
    </xf>
    <xf numFmtId="0" fontId="11" fillId="7" borderId="25" xfId="1" applyFont="1" applyFill="1" applyBorder="1" applyAlignment="1">
      <alignment horizontal="left" vertical="center" wrapText="1"/>
    </xf>
    <xf numFmtId="0" fontId="27" fillId="3" borderId="62" xfId="1" applyFont="1" applyFill="1" applyBorder="1" applyAlignment="1">
      <alignment horizontal="center" vertical="center" wrapText="1"/>
    </xf>
    <xf numFmtId="0" fontId="27" fillId="3" borderId="22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left" vertical="center" wrapText="1" indent="2"/>
    </xf>
    <xf numFmtId="0" fontId="11" fillId="3" borderId="6" xfId="1" applyFont="1" applyFill="1" applyBorder="1" applyAlignment="1">
      <alignment horizontal="left" vertical="center" wrapText="1" indent="2"/>
    </xf>
    <xf numFmtId="0" fontId="6" fillId="7" borderId="58" xfId="1" applyFont="1" applyFill="1" applyBorder="1" applyAlignment="1">
      <alignment horizontal="left" vertical="center" wrapText="1"/>
    </xf>
    <xf numFmtId="4" fontId="27" fillId="0" borderId="62" xfId="1" applyNumberFormat="1" applyFont="1" applyBorder="1" applyAlignment="1">
      <alignment horizontal="center" vertical="center"/>
    </xf>
    <xf numFmtId="4" fontId="27" fillId="0" borderId="63" xfId="1" applyNumberFormat="1" applyFont="1" applyBorder="1" applyAlignment="1">
      <alignment horizontal="center" vertical="center"/>
    </xf>
    <xf numFmtId="0" fontId="27" fillId="0" borderId="62" xfId="1" applyFont="1" applyBorder="1" applyAlignment="1">
      <alignment horizontal="center" vertical="center" wrapText="1"/>
    </xf>
    <xf numFmtId="0" fontId="27" fillId="0" borderId="63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0" fontId="11" fillId="7" borderId="31" xfId="1" applyFont="1" applyFill="1" applyBorder="1" applyAlignment="1">
      <alignment horizontal="left" vertical="center" wrapText="1"/>
    </xf>
    <xf numFmtId="0" fontId="11" fillId="7" borderId="59" xfId="1" applyFont="1" applyFill="1" applyBorder="1" applyAlignment="1">
      <alignment horizontal="left" vertical="center" wrapText="1"/>
    </xf>
    <xf numFmtId="0" fontId="70" fillId="0" borderId="0" xfId="1" applyFont="1" applyFill="1" applyBorder="1" applyAlignment="1">
      <alignment horizontal="left" vertical="center" wrapText="1"/>
    </xf>
    <xf numFmtId="0" fontId="70" fillId="0" borderId="66" xfId="1" applyFont="1" applyFill="1" applyBorder="1" applyAlignment="1">
      <alignment horizontal="left" vertical="center" wrapText="1"/>
    </xf>
    <xf numFmtId="0" fontId="56" fillId="4" borderId="0" xfId="1" applyFont="1" applyFill="1" applyAlignment="1">
      <alignment horizontal="left" vertical="center"/>
    </xf>
    <xf numFmtId="0" fontId="56" fillId="4" borderId="0" xfId="1" applyFont="1" applyFill="1" applyAlignment="1">
      <alignment horizontal="left" vertical="center" wrapText="1"/>
    </xf>
    <xf numFmtId="0" fontId="53" fillId="4" borderId="0" xfId="2" applyFont="1" applyFill="1" applyAlignment="1" applyProtection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CC"/>
      <color rgb="FF3008C4"/>
      <color rgb="FF2B07B1"/>
      <color rgb="FF3333FF"/>
      <color rgb="FF3333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303</xdr:row>
      <xdr:rowOff>40823</xdr:rowOff>
    </xdr:from>
    <xdr:to>
      <xdr:col>5</xdr:col>
      <xdr:colOff>462643</xdr:colOff>
      <xdr:row>316</xdr:row>
      <xdr:rowOff>136072</xdr:rowOff>
    </xdr:to>
    <xdr:sp macro="" textlink="">
      <xdr:nvSpPr>
        <xdr:cNvPr id="2" name="Rectangle à coins arrondi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8078925"/>
          <a:ext cx="7854043" cy="2126797"/>
        </a:xfrm>
        <a:prstGeom prst="roundRect">
          <a:avLst>
            <a:gd name="adj" fmla="val 2248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2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CONDITION DE VENTE</a:t>
          </a: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Montant minimum de la commande = 20 € HT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Date de livraison groupée : </a:t>
          </a:r>
          <a:r>
            <a:rPr lang="fr-FR" sz="1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Livraison prévue fin novembre </a:t>
          </a:r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- Le lieu reste à définir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Sous réserve de disponibilité lors de la préparation de la commande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Conditions de règlement :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Toutes réclamations doivent être faites 24 heures après la réception de la marchandise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La facturation individuelle sera faite par Nov'Agri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Règlement à 10 jours sans escompte de la date de facturation.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Passé un délai de 30 jours, les règlements non effectués seront majorés de 1,5 % par mois, pour frais de retard.</a:t>
          </a:r>
          <a:endParaRPr lang="fr-FR" sz="1200">
            <a:solidFill>
              <a:srgbClr val="002060"/>
            </a:solidFill>
            <a:effectLst/>
          </a:endParaRPr>
        </a:p>
        <a:p>
          <a:pPr algn="l"/>
          <a:endParaRPr lang="fr-FR" sz="12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1251858</xdr:colOff>
      <xdr:row>308</xdr:row>
      <xdr:rowOff>27215</xdr:rowOff>
    </xdr:from>
    <xdr:to>
      <xdr:col>5</xdr:col>
      <xdr:colOff>653143</xdr:colOff>
      <xdr:row>312</xdr:row>
      <xdr:rowOff>136071</xdr:rowOff>
    </xdr:to>
    <xdr:sp macro="" textlink="">
      <xdr:nvSpPr>
        <xdr:cNvPr id="3" name="Organigramme : Données stockée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7319283" y="98972915"/>
          <a:ext cx="725260" cy="527956"/>
        </a:xfrm>
        <a:prstGeom prst="flowChartOnlineStorage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6</xdr:col>
      <xdr:colOff>617577</xdr:colOff>
      <xdr:row>294</xdr:row>
      <xdr:rowOff>311456</xdr:rowOff>
    </xdr:from>
    <xdr:ext cx="1733559" cy="2496051"/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5724">
          <a:off x="9558377" y="78632356"/>
          <a:ext cx="1733559" cy="2496051"/>
        </a:xfrm>
        <a:prstGeom prst="rect">
          <a:avLst/>
        </a:prstGeom>
      </xdr:spPr>
    </xdr:pic>
    <xdr:clientData/>
  </xdr:oneCellAnchor>
  <xdr:oneCellAnchor>
    <xdr:from>
      <xdr:col>7</xdr:col>
      <xdr:colOff>458284</xdr:colOff>
      <xdr:row>306</xdr:row>
      <xdr:rowOff>127000</xdr:rowOff>
    </xdr:from>
    <xdr:ext cx="2568714" cy="995337"/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 rot="21292033">
          <a:off x="10491284" y="81419700"/>
          <a:ext cx="2568714" cy="995337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21 octobre 2019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7</xdr:col>
      <xdr:colOff>1089025</xdr:colOff>
      <xdr:row>0</xdr:row>
      <xdr:rowOff>209550</xdr:rowOff>
    </xdr:from>
    <xdr:to>
      <xdr:col>9</xdr:col>
      <xdr:colOff>1054682</xdr:colOff>
      <xdr:row>6</xdr:row>
      <xdr:rowOff>0</xdr:rowOff>
    </xdr:to>
    <xdr:pic>
      <xdr:nvPicPr>
        <xdr:cNvPr id="6" name="Picture 1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2025" y="209550"/>
          <a:ext cx="2061157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suu.com/expression-bretagne/docs/botanique-kerisnel-pepinieres?e=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P319"/>
  <sheetViews>
    <sheetView showGridLines="0" tabSelected="1" view="pageBreakPreview" topLeftCell="A265" zoomScale="75" zoomScaleNormal="85" zoomScaleSheetLayoutView="75" workbookViewId="0">
      <selection activeCell="J283" sqref="J283"/>
    </sheetView>
  </sheetViews>
  <sheetFormatPr baseColWidth="10" defaultRowHeight="12.75" x14ac:dyDescent="0.25"/>
  <cols>
    <col min="1" max="1" width="3.140625" style="3" customWidth="1"/>
    <col min="2" max="2" width="5" style="2" customWidth="1"/>
    <col min="3" max="3" width="34.140625" style="1" customWidth="1"/>
    <col min="4" max="4" width="48.7109375" style="1" customWidth="1"/>
    <col min="5" max="5" width="19.85546875" style="1" customWidth="1"/>
    <col min="6" max="6" width="23.28515625" style="1" customWidth="1"/>
    <col min="7" max="8" width="16.28515625" style="1" customWidth="1"/>
    <col min="9" max="9" width="15" style="1" customWidth="1"/>
    <col min="10" max="10" width="16.7109375" style="1" customWidth="1"/>
    <col min="11" max="16384" width="11.42578125" style="1"/>
  </cols>
  <sheetData>
    <row r="1" spans="1:198" ht="26.25" customHeight="1" x14ac:dyDescent="0.25">
      <c r="A1" s="307" t="s">
        <v>300</v>
      </c>
      <c r="B1" s="307"/>
      <c r="C1" s="307"/>
      <c r="D1" s="307"/>
      <c r="E1" s="307"/>
      <c r="F1" s="307"/>
      <c r="G1" s="136"/>
      <c r="H1" s="136"/>
      <c r="I1" s="135"/>
      <c r="J1" s="135"/>
    </row>
    <row r="2" spans="1:198" ht="18" hidden="1" customHeight="1" x14ac:dyDescent="0.25">
      <c r="A2" s="308"/>
      <c r="B2" s="308"/>
      <c r="C2" s="308"/>
      <c r="D2" s="308"/>
      <c r="E2" s="308"/>
      <c r="F2" s="308"/>
      <c r="G2" s="137"/>
      <c r="H2" s="136"/>
      <c r="I2" s="135"/>
      <c r="J2" s="135"/>
    </row>
    <row r="3" spans="1:198" ht="14.25" customHeight="1" x14ac:dyDescent="0.25">
      <c r="A3" s="39"/>
      <c r="B3" s="39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</row>
    <row r="4" spans="1:198" ht="36.75" customHeight="1" x14ac:dyDescent="0.25">
      <c r="C4" s="130" t="s">
        <v>156</v>
      </c>
      <c r="D4" s="134"/>
      <c r="E4" s="120" t="s">
        <v>155</v>
      </c>
      <c r="F4" s="309"/>
      <c r="G4" s="309"/>
      <c r="H4" s="309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</row>
    <row r="5" spans="1:198" ht="18" customHeight="1" x14ac:dyDescent="0.25">
      <c r="A5" s="128"/>
      <c r="B5" s="128"/>
      <c r="C5" s="133"/>
      <c r="D5" s="126"/>
      <c r="E5" s="132"/>
      <c r="F5" s="131"/>
      <c r="G5" s="123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</row>
    <row r="6" spans="1:198" ht="36.75" customHeight="1" x14ac:dyDescent="0.25">
      <c r="C6" s="130" t="s">
        <v>154</v>
      </c>
      <c r="D6" s="310"/>
      <c r="E6" s="310"/>
      <c r="F6" s="310"/>
      <c r="G6" s="310"/>
      <c r="H6" s="310"/>
      <c r="I6" s="118"/>
      <c r="J6" s="129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</row>
    <row r="7" spans="1:198" ht="18" customHeight="1" x14ac:dyDescent="0.25">
      <c r="A7" s="128"/>
      <c r="B7" s="128"/>
      <c r="C7" s="127"/>
      <c r="D7" s="126"/>
      <c r="E7" s="125"/>
      <c r="F7" s="124"/>
      <c r="G7" s="123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</row>
    <row r="8" spans="1:198" ht="36.75" customHeight="1" x14ac:dyDescent="0.25">
      <c r="B8" s="122"/>
      <c r="C8" s="130" t="s">
        <v>153</v>
      </c>
      <c r="D8" s="121"/>
      <c r="E8" s="140" t="s">
        <v>152</v>
      </c>
      <c r="F8" s="311"/>
      <c r="G8" s="311"/>
      <c r="H8" s="311"/>
      <c r="I8" s="311"/>
      <c r="J8" s="119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</row>
    <row r="9" spans="1:198" ht="9.75" customHeight="1" x14ac:dyDescent="0.25"/>
    <row r="10" spans="1:198" ht="3" customHeight="1" x14ac:dyDescent="0.25"/>
    <row r="11" spans="1:198" ht="20.25" customHeight="1" x14ac:dyDescent="0.25">
      <c r="A11" s="240" t="s">
        <v>151</v>
      </c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98" ht="19.5" customHeight="1" thickBot="1" x14ac:dyDescent="0.3">
      <c r="C12" s="91" t="s">
        <v>74</v>
      </c>
    </row>
    <row r="13" spans="1:198" s="41" customFormat="1" ht="24.75" customHeight="1" thickBot="1" x14ac:dyDescent="0.3">
      <c r="A13" s="3"/>
      <c r="B13" s="2"/>
      <c r="C13" s="82"/>
      <c r="D13" s="108"/>
      <c r="E13" s="37" t="s">
        <v>49</v>
      </c>
      <c r="F13" s="36" t="s">
        <v>14</v>
      </c>
      <c r="G13" s="36" t="s">
        <v>48</v>
      </c>
      <c r="H13" s="36" t="s">
        <v>47</v>
      </c>
      <c r="I13" s="36" t="s">
        <v>11</v>
      </c>
      <c r="J13" s="35" t="s">
        <v>4</v>
      </c>
    </row>
    <row r="14" spans="1:198" s="41" customFormat="1" ht="21" customHeight="1" x14ac:dyDescent="0.2">
      <c r="A14" s="73"/>
      <c r="B14" s="87"/>
      <c r="C14" s="117" t="s">
        <v>150</v>
      </c>
      <c r="D14" s="116"/>
      <c r="E14" s="116"/>
      <c r="F14" s="116"/>
      <c r="G14" s="116"/>
      <c r="H14" s="116"/>
      <c r="I14" s="116"/>
      <c r="J14" s="115"/>
    </row>
    <row r="15" spans="1:198" s="41" customFormat="1" ht="21" customHeight="1" x14ac:dyDescent="0.25">
      <c r="A15" s="3"/>
      <c r="B15" s="87"/>
      <c r="C15" s="289" t="s">
        <v>149</v>
      </c>
      <c r="D15" s="290"/>
      <c r="E15" s="110">
        <v>1</v>
      </c>
      <c r="F15" s="29" t="s">
        <v>54</v>
      </c>
      <c r="G15" s="175">
        <v>16.600000000000001</v>
      </c>
      <c r="H15" s="109">
        <f>G15-(G15*5/100)</f>
        <v>15.770000000000001</v>
      </c>
      <c r="I15" s="28"/>
      <c r="J15" s="160">
        <f>IF(I15&lt;10,G15*I15,H15*I15)</f>
        <v>0</v>
      </c>
    </row>
    <row r="16" spans="1:198" s="41" customFormat="1" ht="21" customHeight="1" x14ac:dyDescent="0.25">
      <c r="A16" s="3"/>
      <c r="B16" s="87"/>
      <c r="C16" s="289" t="s">
        <v>257</v>
      </c>
      <c r="D16" s="290"/>
      <c r="E16" s="110">
        <v>1</v>
      </c>
      <c r="F16" s="29" t="s">
        <v>54</v>
      </c>
      <c r="G16" s="175">
        <v>16.600000000000001</v>
      </c>
      <c r="H16" s="109">
        <f t="shared" ref="H16:H17" si="0">G16-(G16*5/100)</f>
        <v>15.770000000000001</v>
      </c>
      <c r="I16" s="28"/>
      <c r="J16" s="160">
        <f t="shared" ref="J16:J17" si="1">IF(I16&lt;10,G16*I16,H16*I16)</f>
        <v>0</v>
      </c>
    </row>
    <row r="17" spans="1:10" s="41" customFormat="1" ht="21" customHeight="1" x14ac:dyDescent="0.25">
      <c r="A17" s="3"/>
      <c r="B17" s="87"/>
      <c r="C17" s="289" t="s">
        <v>258</v>
      </c>
      <c r="D17" s="290"/>
      <c r="E17" s="110">
        <v>1</v>
      </c>
      <c r="F17" s="29" t="s">
        <v>7</v>
      </c>
      <c r="G17" s="175">
        <v>28.3</v>
      </c>
      <c r="H17" s="109">
        <f t="shared" si="0"/>
        <v>26.885000000000002</v>
      </c>
      <c r="I17" s="28"/>
      <c r="J17" s="160">
        <f t="shared" si="1"/>
        <v>0</v>
      </c>
    </row>
    <row r="18" spans="1:10" s="41" customFormat="1" ht="21" customHeight="1" x14ac:dyDescent="0.25">
      <c r="A18" s="73"/>
      <c r="B18" s="87"/>
      <c r="C18" s="238" t="s">
        <v>148</v>
      </c>
      <c r="D18" s="284"/>
      <c r="E18" s="112"/>
      <c r="F18" s="101"/>
      <c r="G18" s="111"/>
      <c r="H18" s="111"/>
      <c r="I18" s="99"/>
      <c r="J18" s="146"/>
    </row>
    <row r="19" spans="1:10" s="41" customFormat="1" ht="21" customHeight="1" x14ac:dyDescent="0.25">
      <c r="A19" s="34"/>
      <c r="B19" s="87"/>
      <c r="C19" s="289" t="s">
        <v>165</v>
      </c>
      <c r="D19" s="290"/>
      <c r="E19" s="97">
        <v>3</v>
      </c>
      <c r="F19" s="114" t="s">
        <v>54</v>
      </c>
      <c r="G19" s="175">
        <v>4.8499999999999996</v>
      </c>
      <c r="H19" s="109">
        <f>G19-(G19*5/100)</f>
        <v>4.6074999999999999</v>
      </c>
      <c r="I19" s="28"/>
      <c r="J19" s="160">
        <f>IF(I19&lt;3,0,IF(I19&lt;10,G19*I19,H19*I19))</f>
        <v>0</v>
      </c>
    </row>
    <row r="20" spans="1:10" s="41" customFormat="1" ht="21" customHeight="1" x14ac:dyDescent="0.25">
      <c r="A20" s="34"/>
      <c r="B20" s="87"/>
      <c r="C20" s="297" t="s">
        <v>323</v>
      </c>
      <c r="D20" s="298"/>
      <c r="E20" s="97">
        <v>3</v>
      </c>
      <c r="F20" s="186" t="s">
        <v>54</v>
      </c>
      <c r="G20" s="175">
        <v>4.8499999999999996</v>
      </c>
      <c r="H20" s="109">
        <f t="shared" ref="H20:H21" si="2">G20-(G20*5/100)</f>
        <v>4.6074999999999999</v>
      </c>
      <c r="I20" s="28"/>
      <c r="J20" s="160">
        <f>IF(I20&lt;3,0,IF(I20&lt;10,G20*I20,H20*I20))</f>
        <v>0</v>
      </c>
    </row>
    <row r="21" spans="1:10" s="41" customFormat="1" ht="21" customHeight="1" x14ac:dyDescent="0.25">
      <c r="A21" s="34"/>
      <c r="B21" s="87"/>
      <c r="C21" s="305" t="s">
        <v>259</v>
      </c>
      <c r="D21" s="306"/>
      <c r="E21" s="97">
        <v>3</v>
      </c>
      <c r="F21" s="114" t="s">
        <v>54</v>
      </c>
      <c r="G21" s="175">
        <v>4.8499999999999996</v>
      </c>
      <c r="H21" s="109">
        <f t="shared" si="2"/>
        <v>4.6074999999999999</v>
      </c>
      <c r="I21" s="28"/>
      <c r="J21" s="160">
        <f>IF(I21&lt;3,0,IF(I21&lt;10,G21*I21,H21*I21))</f>
        <v>0</v>
      </c>
    </row>
    <row r="22" spans="1:10" s="41" customFormat="1" ht="21" customHeight="1" x14ac:dyDescent="0.25">
      <c r="A22" s="89"/>
      <c r="B22" s="87"/>
      <c r="C22" s="238" t="s">
        <v>147</v>
      </c>
      <c r="D22" s="284"/>
      <c r="E22" s="112"/>
      <c r="F22" s="101"/>
      <c r="G22" s="111"/>
      <c r="H22" s="111"/>
      <c r="I22" s="99"/>
      <c r="J22" s="146"/>
    </row>
    <row r="23" spans="1:10" s="41" customFormat="1" ht="21" customHeight="1" x14ac:dyDescent="0.25">
      <c r="A23" s="34"/>
      <c r="B23" s="87"/>
      <c r="C23" s="289" t="s">
        <v>166</v>
      </c>
      <c r="D23" s="290"/>
      <c r="E23" s="97">
        <v>1</v>
      </c>
      <c r="F23" s="29" t="s">
        <v>98</v>
      </c>
      <c r="G23" s="175">
        <v>9.75</v>
      </c>
      <c r="H23" s="109">
        <f>G23-(G23*5/100)</f>
        <v>9.2624999999999993</v>
      </c>
      <c r="I23" s="28"/>
      <c r="J23" s="160">
        <f>IF(I23&lt;10,G23*I23,H23*I23)</f>
        <v>0</v>
      </c>
    </row>
    <row r="24" spans="1:10" s="41" customFormat="1" ht="21" customHeight="1" x14ac:dyDescent="0.25">
      <c r="A24" s="89"/>
      <c r="B24" s="72"/>
      <c r="C24" s="297" t="s">
        <v>324</v>
      </c>
      <c r="D24" s="298"/>
      <c r="E24" s="97">
        <v>1</v>
      </c>
      <c r="F24" s="29" t="s">
        <v>98</v>
      </c>
      <c r="G24" s="175">
        <v>9.75</v>
      </c>
      <c r="H24" s="109">
        <f>G24-(G24*5/100)</f>
        <v>9.2624999999999993</v>
      </c>
      <c r="I24" s="28"/>
      <c r="J24" s="160">
        <f>IF(I24&lt;10,G24*I24,H24*I24)</f>
        <v>0</v>
      </c>
    </row>
    <row r="25" spans="1:10" s="41" customFormat="1" ht="21" customHeight="1" x14ac:dyDescent="0.25">
      <c r="A25" s="73"/>
      <c r="B25" s="87"/>
      <c r="C25" s="238" t="s">
        <v>167</v>
      </c>
      <c r="D25" s="284"/>
      <c r="E25" s="112"/>
      <c r="F25" s="101"/>
      <c r="G25" s="111"/>
      <c r="H25" s="111"/>
      <c r="I25" s="99"/>
      <c r="J25" s="146"/>
    </row>
    <row r="26" spans="1:10" s="41" customFormat="1" ht="21" customHeight="1" x14ac:dyDescent="0.25">
      <c r="A26" s="73"/>
      <c r="B26" s="72"/>
      <c r="C26" s="289" t="s">
        <v>146</v>
      </c>
      <c r="D26" s="290"/>
      <c r="E26" s="110">
        <v>1</v>
      </c>
      <c r="F26" s="29" t="s">
        <v>62</v>
      </c>
      <c r="G26" s="175">
        <v>13.5</v>
      </c>
      <c r="H26" s="109">
        <f>G26-(G26*5/100)</f>
        <v>12.824999999999999</v>
      </c>
      <c r="I26" s="28"/>
      <c r="J26" s="160">
        <f t="shared" ref="J26:J31" si="3">IF(I26&lt;10,G26*I26,H26*I26)</f>
        <v>0</v>
      </c>
    </row>
    <row r="27" spans="1:10" s="41" customFormat="1" ht="21" customHeight="1" x14ac:dyDescent="0.25">
      <c r="A27" s="73"/>
      <c r="B27" s="2"/>
      <c r="C27" s="289" t="s">
        <v>145</v>
      </c>
      <c r="D27" s="290"/>
      <c r="E27" s="110">
        <v>1</v>
      </c>
      <c r="F27" s="29" t="s">
        <v>62</v>
      </c>
      <c r="G27" s="175">
        <v>13.5</v>
      </c>
      <c r="H27" s="109">
        <f t="shared" ref="H27:H31" si="4">G27-(G27*5/100)</f>
        <v>12.824999999999999</v>
      </c>
      <c r="I27" s="28"/>
      <c r="J27" s="160">
        <f t="shared" si="3"/>
        <v>0</v>
      </c>
    </row>
    <row r="28" spans="1:10" s="41" customFormat="1" ht="21" customHeight="1" x14ac:dyDescent="0.25">
      <c r="A28" s="73"/>
      <c r="B28" s="72"/>
      <c r="C28" s="289" t="s">
        <v>260</v>
      </c>
      <c r="D28" s="290"/>
      <c r="E28" s="110">
        <v>1</v>
      </c>
      <c r="F28" s="29" t="s">
        <v>62</v>
      </c>
      <c r="G28" s="175">
        <v>13.5</v>
      </c>
      <c r="H28" s="109">
        <f t="shared" si="4"/>
        <v>12.824999999999999</v>
      </c>
      <c r="I28" s="28"/>
      <c r="J28" s="160">
        <f t="shared" si="3"/>
        <v>0</v>
      </c>
    </row>
    <row r="29" spans="1:10" s="41" customFormat="1" ht="21" customHeight="1" x14ac:dyDescent="0.25">
      <c r="A29" s="73"/>
      <c r="B29" s="72"/>
      <c r="C29" s="238" t="s">
        <v>168</v>
      </c>
      <c r="D29" s="284"/>
      <c r="E29" s="110">
        <v>1</v>
      </c>
      <c r="F29" s="29" t="s">
        <v>185</v>
      </c>
      <c r="G29" s="175">
        <v>13.5</v>
      </c>
      <c r="H29" s="109">
        <f t="shared" si="4"/>
        <v>12.824999999999999</v>
      </c>
      <c r="I29" s="28"/>
      <c r="J29" s="160">
        <f t="shared" si="3"/>
        <v>0</v>
      </c>
    </row>
    <row r="30" spans="1:10" s="41" customFormat="1" ht="21" customHeight="1" x14ac:dyDescent="0.25">
      <c r="A30" s="73"/>
      <c r="B30" s="72"/>
      <c r="C30" s="238" t="s">
        <v>170</v>
      </c>
      <c r="D30" s="284"/>
      <c r="E30" s="110">
        <v>1</v>
      </c>
      <c r="F30" s="29" t="s">
        <v>169</v>
      </c>
      <c r="G30" s="175">
        <v>37.5</v>
      </c>
      <c r="H30" s="109">
        <f t="shared" si="4"/>
        <v>35.625</v>
      </c>
      <c r="I30" s="28"/>
      <c r="J30" s="160">
        <f t="shared" si="3"/>
        <v>0</v>
      </c>
    </row>
    <row r="31" spans="1:10" s="41" customFormat="1" ht="21" customHeight="1" x14ac:dyDescent="0.25">
      <c r="A31" s="73"/>
      <c r="B31" s="72"/>
      <c r="C31" s="238" t="s">
        <v>256</v>
      </c>
      <c r="D31" s="284"/>
      <c r="E31" s="110">
        <v>1</v>
      </c>
      <c r="F31" s="29" t="s">
        <v>55</v>
      </c>
      <c r="G31" s="189">
        <v>16.3</v>
      </c>
      <c r="H31" s="109">
        <f t="shared" si="4"/>
        <v>15.485000000000001</v>
      </c>
      <c r="I31" s="28"/>
      <c r="J31" s="160">
        <f t="shared" si="3"/>
        <v>0</v>
      </c>
    </row>
    <row r="32" spans="1:10" s="41" customFormat="1" ht="21" customHeight="1" x14ac:dyDescent="0.25">
      <c r="A32" s="73"/>
      <c r="B32" s="72"/>
      <c r="C32" s="165" t="s">
        <v>144</v>
      </c>
      <c r="D32" s="167"/>
      <c r="E32" s="102"/>
      <c r="F32" s="101"/>
      <c r="G32" s="111"/>
      <c r="H32" s="111"/>
      <c r="I32" s="99"/>
      <c r="J32" s="146"/>
    </row>
    <row r="33" spans="1:10" s="41" customFormat="1" ht="21" customHeight="1" x14ac:dyDescent="0.25">
      <c r="A33" s="73"/>
      <c r="B33" s="72"/>
      <c r="C33" s="289" t="s">
        <v>171</v>
      </c>
      <c r="D33" s="290"/>
      <c r="E33" s="97">
        <v>3</v>
      </c>
      <c r="F33" s="29" t="s">
        <v>184</v>
      </c>
      <c r="G33" s="175">
        <v>2.1</v>
      </c>
      <c r="H33" s="109">
        <f>G33-(G33*5/100)</f>
        <v>1.9950000000000001</v>
      </c>
      <c r="I33" s="28"/>
      <c r="J33" s="160">
        <f>IF(I33&lt;3,0,IF(I33&lt;10,G33*I33,H33*I33))</f>
        <v>0</v>
      </c>
    </row>
    <row r="34" spans="1:10" s="41" customFormat="1" ht="21" customHeight="1" x14ac:dyDescent="0.25">
      <c r="A34" s="73"/>
      <c r="B34" s="72"/>
      <c r="C34" s="289" t="s">
        <v>142</v>
      </c>
      <c r="D34" s="290"/>
      <c r="E34" s="97">
        <v>3</v>
      </c>
      <c r="F34" s="29" t="s">
        <v>184</v>
      </c>
      <c r="G34" s="175">
        <v>2.1</v>
      </c>
      <c r="H34" s="109">
        <f t="shared" ref="H34:H39" si="5">G34-(G34*5/100)</f>
        <v>1.9950000000000001</v>
      </c>
      <c r="I34" s="28"/>
      <c r="J34" s="160">
        <f>IF(I34&lt;3,0,IF(I34&lt;10,G34*I34,H34*I34))</f>
        <v>0</v>
      </c>
    </row>
    <row r="35" spans="1:10" s="41" customFormat="1" ht="21" customHeight="1" x14ac:dyDescent="0.25">
      <c r="A35" s="73"/>
      <c r="B35" s="72"/>
      <c r="C35" s="289" t="s">
        <v>143</v>
      </c>
      <c r="D35" s="290"/>
      <c r="E35" s="97">
        <v>3</v>
      </c>
      <c r="F35" s="29" t="s">
        <v>184</v>
      </c>
      <c r="G35" s="175">
        <v>2.1</v>
      </c>
      <c r="H35" s="109">
        <f t="shared" si="5"/>
        <v>1.9950000000000001</v>
      </c>
      <c r="I35" s="28"/>
      <c r="J35" s="160">
        <f>IF(I35&lt;3,0,IF(I35&lt;10,G35*I35,H35*I35))</f>
        <v>0</v>
      </c>
    </row>
    <row r="36" spans="1:10" s="41" customFormat="1" ht="21" customHeight="1" x14ac:dyDescent="0.25">
      <c r="A36" s="73"/>
      <c r="B36" s="72"/>
      <c r="C36" s="238" t="s">
        <v>172</v>
      </c>
      <c r="D36" s="284"/>
      <c r="E36" s="97">
        <v>1</v>
      </c>
      <c r="F36" s="29" t="s">
        <v>185</v>
      </c>
      <c r="G36" s="175">
        <v>6.3</v>
      </c>
      <c r="H36" s="109">
        <f t="shared" si="5"/>
        <v>5.9849999999999994</v>
      </c>
      <c r="I36" s="28"/>
      <c r="J36" s="160">
        <f>IF(I36&lt;10,G36*I36,H36*I36)</f>
        <v>0</v>
      </c>
    </row>
    <row r="37" spans="1:10" s="41" customFormat="1" ht="21" customHeight="1" x14ac:dyDescent="0.25">
      <c r="A37" s="73"/>
      <c r="B37" s="72"/>
      <c r="C37" s="238" t="s">
        <v>261</v>
      </c>
      <c r="D37" s="284"/>
      <c r="E37" s="97">
        <v>1</v>
      </c>
      <c r="F37" s="29" t="s">
        <v>98</v>
      </c>
      <c r="G37" s="175">
        <v>14.15</v>
      </c>
      <c r="H37" s="109">
        <f t="shared" si="5"/>
        <v>13.442500000000001</v>
      </c>
      <c r="I37" s="28"/>
      <c r="J37" s="160">
        <f t="shared" ref="J37:J39" si="6">IF(I37&lt;10,G37*I37,H37*I37)</f>
        <v>0</v>
      </c>
    </row>
    <row r="38" spans="1:10" s="41" customFormat="1" ht="21" customHeight="1" x14ac:dyDescent="0.25">
      <c r="A38" s="73"/>
      <c r="B38" s="72"/>
      <c r="C38" s="238" t="s">
        <v>262</v>
      </c>
      <c r="D38" s="284"/>
      <c r="E38" s="97">
        <v>1</v>
      </c>
      <c r="F38" s="97" t="s">
        <v>98</v>
      </c>
      <c r="G38" s="175">
        <v>14.15</v>
      </c>
      <c r="H38" s="109">
        <f t="shared" si="5"/>
        <v>13.442500000000001</v>
      </c>
      <c r="I38" s="154"/>
      <c r="J38" s="160">
        <f t="shared" si="6"/>
        <v>0</v>
      </c>
    </row>
    <row r="39" spans="1:10" s="41" customFormat="1" ht="21" customHeight="1" x14ac:dyDescent="0.25">
      <c r="A39" s="73"/>
      <c r="B39" s="72"/>
      <c r="C39" s="238" t="s">
        <v>173</v>
      </c>
      <c r="D39" s="284"/>
      <c r="E39" s="97">
        <v>1</v>
      </c>
      <c r="F39" s="97" t="s">
        <v>98</v>
      </c>
      <c r="G39" s="175">
        <v>14.15</v>
      </c>
      <c r="H39" s="109">
        <f t="shared" si="5"/>
        <v>13.442500000000001</v>
      </c>
      <c r="I39" s="154"/>
      <c r="J39" s="160">
        <f t="shared" si="6"/>
        <v>0</v>
      </c>
    </row>
    <row r="40" spans="1:10" s="41" customFormat="1" ht="21" customHeight="1" x14ac:dyDescent="0.25">
      <c r="A40" s="73"/>
      <c r="B40" s="113"/>
      <c r="C40" s="238" t="s">
        <v>141</v>
      </c>
      <c r="D40" s="284"/>
      <c r="E40" s="102"/>
      <c r="F40" s="101"/>
      <c r="G40" s="111"/>
      <c r="H40" s="111"/>
      <c r="I40" s="99"/>
      <c r="J40" s="146"/>
    </row>
    <row r="41" spans="1:10" s="41" customFormat="1" ht="21" customHeight="1" x14ac:dyDescent="0.25">
      <c r="A41" s="34"/>
      <c r="B41" s="87"/>
      <c r="C41" s="289" t="s">
        <v>175</v>
      </c>
      <c r="D41" s="290"/>
      <c r="E41" s="97">
        <v>3</v>
      </c>
      <c r="F41" s="302" t="s">
        <v>129</v>
      </c>
      <c r="G41" s="175">
        <v>3.4</v>
      </c>
      <c r="H41" s="109">
        <f>G41-(G41*5/100)</f>
        <v>3.23</v>
      </c>
      <c r="I41" s="28"/>
      <c r="J41" s="160">
        <f>IF(I41&lt;3,0,IF(I41&lt;10,G41*I41,H41*I41))</f>
        <v>0</v>
      </c>
    </row>
    <row r="42" spans="1:10" s="41" customFormat="1" ht="21" customHeight="1" x14ac:dyDescent="0.25">
      <c r="A42" s="89"/>
      <c r="B42" s="72"/>
      <c r="C42" s="289" t="s">
        <v>176</v>
      </c>
      <c r="D42" s="290"/>
      <c r="E42" s="97">
        <v>3</v>
      </c>
      <c r="F42" s="303"/>
      <c r="G42" s="175">
        <v>3.4</v>
      </c>
      <c r="H42" s="109">
        <f t="shared" ref="H42:H45" si="7">G42-(G42*5/100)</f>
        <v>3.23</v>
      </c>
      <c r="I42" s="28"/>
      <c r="J42" s="160">
        <f>IF(I42&lt;3,0,IF(I42&lt;10,G42*I42,H42*I42))</f>
        <v>0</v>
      </c>
    </row>
    <row r="43" spans="1:10" s="41" customFormat="1" ht="21" customHeight="1" x14ac:dyDescent="0.25">
      <c r="A43" s="34"/>
      <c r="B43" s="87"/>
      <c r="C43" s="289" t="s">
        <v>177</v>
      </c>
      <c r="D43" s="290"/>
      <c r="E43" s="97">
        <v>3</v>
      </c>
      <c r="F43" s="303"/>
      <c r="G43" s="175">
        <v>3.4</v>
      </c>
      <c r="H43" s="109">
        <f t="shared" si="7"/>
        <v>3.23</v>
      </c>
      <c r="I43" s="28"/>
      <c r="J43" s="160">
        <f>IF(I43&lt;3,0,IF(I43&lt;10,G43*I43,H43*I43))</f>
        <v>0</v>
      </c>
    </row>
    <row r="44" spans="1:10" s="41" customFormat="1" ht="21" customHeight="1" x14ac:dyDescent="0.25">
      <c r="A44" s="34"/>
      <c r="B44" s="87"/>
      <c r="C44" s="289" t="s">
        <v>178</v>
      </c>
      <c r="D44" s="290"/>
      <c r="E44" s="97">
        <v>3</v>
      </c>
      <c r="F44" s="303"/>
      <c r="G44" s="175">
        <v>3.4</v>
      </c>
      <c r="H44" s="109">
        <f t="shared" si="7"/>
        <v>3.23</v>
      </c>
      <c r="I44" s="28"/>
      <c r="J44" s="160">
        <f>IF(I44&lt;3,0,IF(I44&lt;10,G44*I44,H44*I44))</f>
        <v>0</v>
      </c>
    </row>
    <row r="45" spans="1:10" s="41" customFormat="1" ht="21" customHeight="1" x14ac:dyDescent="0.25">
      <c r="A45" s="34"/>
      <c r="B45" s="87"/>
      <c r="C45" s="168" t="s">
        <v>179</v>
      </c>
      <c r="D45" s="153"/>
      <c r="E45" s="97">
        <v>3</v>
      </c>
      <c r="F45" s="304"/>
      <c r="G45" s="175">
        <v>3.4</v>
      </c>
      <c r="H45" s="109">
        <f t="shared" si="7"/>
        <v>3.23</v>
      </c>
      <c r="I45" s="28"/>
      <c r="J45" s="160">
        <f>IF(I45&lt;3,0,IF(I45&lt;10,G45*I45,H45*I45))</f>
        <v>0</v>
      </c>
    </row>
    <row r="46" spans="1:10" s="41" customFormat="1" ht="21" customHeight="1" x14ac:dyDescent="0.25">
      <c r="A46" s="34"/>
      <c r="B46" s="87"/>
      <c r="C46" s="238" t="s">
        <v>180</v>
      </c>
      <c r="D46" s="284"/>
      <c r="E46" s="284"/>
      <c r="F46" s="284"/>
      <c r="G46" s="284"/>
      <c r="H46" s="284"/>
      <c r="I46" s="284"/>
      <c r="J46" s="299"/>
    </row>
    <row r="47" spans="1:10" s="41" customFormat="1" ht="21" customHeight="1" x14ac:dyDescent="0.25">
      <c r="A47" s="34"/>
      <c r="B47" s="87"/>
      <c r="C47" s="289" t="s">
        <v>293</v>
      </c>
      <c r="D47" s="290"/>
      <c r="E47" s="97">
        <v>3</v>
      </c>
      <c r="F47" s="300" t="s">
        <v>186</v>
      </c>
      <c r="G47" s="175">
        <v>3.4</v>
      </c>
      <c r="H47" s="109">
        <f>G47-(G47*5/100)</f>
        <v>3.23</v>
      </c>
      <c r="I47" s="28"/>
      <c r="J47" s="160">
        <f>IF(I47&lt;3,0,IF(I47&lt;10,G47*I47,H47*I47))</f>
        <v>0</v>
      </c>
    </row>
    <row r="48" spans="1:10" s="41" customFormat="1" ht="21" customHeight="1" x14ac:dyDescent="0.25">
      <c r="A48" s="34"/>
      <c r="B48" s="87"/>
      <c r="C48" s="289" t="s">
        <v>181</v>
      </c>
      <c r="D48" s="290"/>
      <c r="E48" s="97">
        <v>3</v>
      </c>
      <c r="F48" s="301"/>
      <c r="G48" s="175">
        <v>3.4</v>
      </c>
      <c r="H48" s="109">
        <f t="shared" ref="H48:H59" si="8">G48-(G48*5/100)</f>
        <v>3.23</v>
      </c>
      <c r="I48" s="28"/>
      <c r="J48" s="160">
        <f t="shared" ref="J48:J50" si="9">IF(I48&lt;3,0,IF(I48&lt;10,G48*I48,H48*I48))</f>
        <v>0</v>
      </c>
    </row>
    <row r="49" spans="1:10" s="41" customFormat="1" ht="21" customHeight="1" x14ac:dyDescent="0.25">
      <c r="A49" s="34"/>
      <c r="B49" s="87"/>
      <c r="C49" s="168" t="s">
        <v>263</v>
      </c>
      <c r="D49" s="169"/>
      <c r="E49" s="97">
        <v>3</v>
      </c>
      <c r="F49" s="301"/>
      <c r="G49" s="175">
        <v>3.4</v>
      </c>
      <c r="H49" s="109">
        <f t="shared" si="8"/>
        <v>3.23</v>
      </c>
      <c r="I49" s="28"/>
      <c r="J49" s="160">
        <f t="shared" si="9"/>
        <v>0</v>
      </c>
    </row>
    <row r="50" spans="1:10" s="41" customFormat="1" ht="21" customHeight="1" x14ac:dyDescent="0.25">
      <c r="A50" s="34"/>
      <c r="B50" s="87"/>
      <c r="C50" s="289" t="s">
        <v>174</v>
      </c>
      <c r="D50" s="290"/>
      <c r="E50" s="97">
        <v>3</v>
      </c>
      <c r="F50" s="301"/>
      <c r="G50" s="175">
        <v>3.4</v>
      </c>
      <c r="H50" s="109">
        <f t="shared" si="8"/>
        <v>3.23</v>
      </c>
      <c r="I50" s="28"/>
      <c r="J50" s="160">
        <f t="shared" si="9"/>
        <v>0</v>
      </c>
    </row>
    <row r="51" spans="1:10" s="41" customFormat="1" ht="21" customHeight="1" x14ac:dyDescent="0.25">
      <c r="A51" s="89"/>
      <c r="B51" s="87"/>
      <c r="C51" s="238" t="s">
        <v>264</v>
      </c>
      <c r="D51" s="284"/>
      <c r="E51" s="97">
        <v>1</v>
      </c>
      <c r="F51" s="29" t="s">
        <v>7</v>
      </c>
      <c r="G51" s="189">
        <v>9.9499999999999993</v>
      </c>
      <c r="H51" s="109">
        <f t="shared" si="8"/>
        <v>9.4524999999999988</v>
      </c>
      <c r="I51" s="28"/>
      <c r="J51" s="160">
        <f t="shared" ref="J51:J58" si="10">IF(I51&lt;10,G51*I51,H51*I51)</f>
        <v>0</v>
      </c>
    </row>
    <row r="52" spans="1:10" s="41" customFormat="1" ht="21" customHeight="1" x14ac:dyDescent="0.25">
      <c r="A52" s="73"/>
      <c r="B52" s="87"/>
      <c r="C52" s="238" t="s">
        <v>265</v>
      </c>
      <c r="D52" s="284"/>
      <c r="E52" s="97">
        <v>1</v>
      </c>
      <c r="F52" s="29" t="s">
        <v>7</v>
      </c>
      <c r="G52" s="175">
        <v>10.5</v>
      </c>
      <c r="H52" s="109">
        <f t="shared" si="8"/>
        <v>9.9749999999999996</v>
      </c>
      <c r="I52" s="28"/>
      <c r="J52" s="160">
        <f t="shared" si="10"/>
        <v>0</v>
      </c>
    </row>
    <row r="53" spans="1:10" s="41" customFormat="1" ht="21" customHeight="1" x14ac:dyDescent="0.25">
      <c r="A53" s="73"/>
      <c r="B53" s="87"/>
      <c r="C53" s="238" t="s">
        <v>266</v>
      </c>
      <c r="D53" s="284"/>
      <c r="E53" s="97">
        <v>1</v>
      </c>
      <c r="F53" s="29" t="s">
        <v>54</v>
      </c>
      <c r="G53" s="175">
        <v>8.9</v>
      </c>
      <c r="H53" s="109">
        <f t="shared" si="8"/>
        <v>8.4550000000000001</v>
      </c>
      <c r="I53" s="28"/>
      <c r="J53" s="160">
        <f t="shared" si="10"/>
        <v>0</v>
      </c>
    </row>
    <row r="54" spans="1:10" s="41" customFormat="1" ht="21" customHeight="1" x14ac:dyDescent="0.25">
      <c r="A54" s="73"/>
      <c r="B54" s="87"/>
      <c r="C54" s="238" t="s">
        <v>182</v>
      </c>
      <c r="D54" s="284"/>
      <c r="E54" s="110">
        <v>1</v>
      </c>
      <c r="F54" s="29" t="s">
        <v>140</v>
      </c>
      <c r="G54" s="175">
        <v>19.95</v>
      </c>
      <c r="H54" s="109">
        <f t="shared" si="8"/>
        <v>18.952500000000001</v>
      </c>
      <c r="I54" s="28"/>
      <c r="J54" s="160">
        <f t="shared" si="10"/>
        <v>0</v>
      </c>
    </row>
    <row r="55" spans="1:10" s="41" customFormat="1" ht="21" customHeight="1" x14ac:dyDescent="0.25">
      <c r="A55" s="73"/>
      <c r="B55" s="87"/>
      <c r="C55" s="238" t="s">
        <v>183</v>
      </c>
      <c r="D55" s="284"/>
      <c r="E55" s="110">
        <v>1</v>
      </c>
      <c r="F55" s="29" t="s">
        <v>140</v>
      </c>
      <c r="G55" s="175">
        <v>19.95</v>
      </c>
      <c r="H55" s="109">
        <f t="shared" si="8"/>
        <v>18.952500000000001</v>
      </c>
      <c r="I55" s="28"/>
      <c r="J55" s="160">
        <f t="shared" si="10"/>
        <v>0</v>
      </c>
    </row>
    <row r="56" spans="1:10" s="41" customFormat="1" ht="21" customHeight="1" x14ac:dyDescent="0.25">
      <c r="A56" s="73"/>
      <c r="B56" s="159" t="s">
        <v>8</v>
      </c>
      <c r="C56" s="238" t="s">
        <v>285</v>
      </c>
      <c r="D56" s="284">
        <v>1</v>
      </c>
      <c r="E56" s="110">
        <v>1</v>
      </c>
      <c r="F56" s="29" t="s">
        <v>98</v>
      </c>
      <c r="G56" s="175">
        <v>13.75</v>
      </c>
      <c r="H56" s="109">
        <f t="shared" si="8"/>
        <v>13.0625</v>
      </c>
      <c r="I56" s="28"/>
      <c r="J56" s="160">
        <f t="shared" si="10"/>
        <v>0</v>
      </c>
    </row>
    <row r="57" spans="1:10" s="41" customFormat="1" ht="21" customHeight="1" x14ac:dyDescent="0.25">
      <c r="A57" s="73"/>
      <c r="B57" s="159" t="s">
        <v>8</v>
      </c>
      <c r="C57" s="238" t="s">
        <v>286</v>
      </c>
      <c r="D57" s="284">
        <v>1</v>
      </c>
      <c r="E57" s="110">
        <v>1</v>
      </c>
      <c r="F57" s="29" t="s">
        <v>98</v>
      </c>
      <c r="G57" s="175">
        <v>13.75</v>
      </c>
      <c r="H57" s="109">
        <f t="shared" si="8"/>
        <v>13.0625</v>
      </c>
      <c r="I57" s="28"/>
      <c r="J57" s="160">
        <f t="shared" si="10"/>
        <v>0</v>
      </c>
    </row>
    <row r="58" spans="1:10" s="41" customFormat="1" ht="21" customHeight="1" x14ac:dyDescent="0.25">
      <c r="A58" s="73"/>
      <c r="B58" s="87"/>
      <c r="C58" s="238" t="s">
        <v>267</v>
      </c>
      <c r="D58" s="284"/>
      <c r="E58" s="97">
        <v>1</v>
      </c>
      <c r="F58" s="29" t="s">
        <v>98</v>
      </c>
      <c r="G58" s="189">
        <v>9.4499999999999993</v>
      </c>
      <c r="H58" s="109">
        <f t="shared" si="8"/>
        <v>8.9774999999999991</v>
      </c>
      <c r="I58" s="28"/>
      <c r="J58" s="160">
        <f t="shared" si="10"/>
        <v>0</v>
      </c>
    </row>
    <row r="59" spans="1:10" s="41" customFormat="1" ht="21" customHeight="1" x14ac:dyDescent="0.25">
      <c r="A59" s="73"/>
      <c r="B59" s="87"/>
      <c r="C59" s="238" t="s">
        <v>139</v>
      </c>
      <c r="D59" s="239"/>
      <c r="E59" s="110">
        <v>3</v>
      </c>
      <c r="F59" s="29" t="s">
        <v>54</v>
      </c>
      <c r="G59" s="175">
        <v>7.2</v>
      </c>
      <c r="H59" s="109">
        <f t="shared" si="8"/>
        <v>6.84</v>
      </c>
      <c r="I59" s="28"/>
      <c r="J59" s="160">
        <f>IF(I59&lt;3,0,IF(I59&lt;10,G59*I59,H59*I59))</f>
        <v>0</v>
      </c>
    </row>
    <row r="60" spans="1:10" s="41" customFormat="1" ht="21" customHeight="1" x14ac:dyDescent="0.25">
      <c r="A60" s="73"/>
      <c r="B60" s="87"/>
      <c r="C60" s="238" t="s">
        <v>138</v>
      </c>
      <c r="D60" s="284"/>
      <c r="E60" s="112"/>
      <c r="F60" s="101"/>
      <c r="G60" s="111"/>
      <c r="H60" s="111"/>
      <c r="I60" s="99"/>
      <c r="J60" s="146"/>
    </row>
    <row r="61" spans="1:10" s="41" customFormat="1" ht="19.5" customHeight="1" x14ac:dyDescent="0.25">
      <c r="A61" s="73"/>
      <c r="B61" s="87"/>
      <c r="C61" s="297" t="s">
        <v>317</v>
      </c>
      <c r="D61" s="298"/>
      <c r="E61" s="110">
        <v>1</v>
      </c>
      <c r="F61" s="29" t="s">
        <v>57</v>
      </c>
      <c r="G61" s="175">
        <v>8.1999999999999993</v>
      </c>
      <c r="H61" s="175">
        <f>G61-(G61*5/100)</f>
        <v>7.7899999999999991</v>
      </c>
      <c r="I61" s="28"/>
      <c r="J61" s="160">
        <f t="shared" ref="J61:J66" si="11">IF(I61&lt;10,G61*I61,H61*I61)</f>
        <v>0</v>
      </c>
    </row>
    <row r="62" spans="1:10" s="41" customFormat="1" ht="19.5" customHeight="1" x14ac:dyDescent="0.25">
      <c r="A62" s="73"/>
      <c r="B62" s="87"/>
      <c r="C62" s="289" t="s">
        <v>268</v>
      </c>
      <c r="D62" s="290"/>
      <c r="E62" s="110">
        <v>1</v>
      </c>
      <c r="F62" s="29" t="s">
        <v>57</v>
      </c>
      <c r="G62" s="175">
        <v>8.1999999999999993</v>
      </c>
      <c r="H62" s="175">
        <f t="shared" ref="H62:H67" si="12">G62-(G62*5/100)</f>
        <v>7.7899999999999991</v>
      </c>
      <c r="I62" s="28"/>
      <c r="J62" s="160">
        <f t="shared" si="11"/>
        <v>0</v>
      </c>
    </row>
    <row r="63" spans="1:10" s="41" customFormat="1" ht="19.5" customHeight="1" x14ac:dyDescent="0.25">
      <c r="A63" s="73"/>
      <c r="B63" s="87"/>
      <c r="C63" s="289" t="s">
        <v>137</v>
      </c>
      <c r="D63" s="290"/>
      <c r="E63" s="110">
        <v>1</v>
      </c>
      <c r="F63" s="29" t="s">
        <v>57</v>
      </c>
      <c r="G63" s="175">
        <v>8.1999999999999993</v>
      </c>
      <c r="H63" s="175">
        <f t="shared" si="12"/>
        <v>7.7899999999999991</v>
      </c>
      <c r="I63" s="28"/>
      <c r="J63" s="160">
        <f t="shared" si="11"/>
        <v>0</v>
      </c>
    </row>
    <row r="64" spans="1:10" s="41" customFormat="1" ht="19.5" customHeight="1" x14ac:dyDescent="0.25">
      <c r="A64" s="73"/>
      <c r="B64" s="87"/>
      <c r="C64" s="289" t="s">
        <v>269</v>
      </c>
      <c r="D64" s="290"/>
      <c r="E64" s="110">
        <v>1</v>
      </c>
      <c r="F64" s="29" t="s">
        <v>57</v>
      </c>
      <c r="G64" s="175">
        <v>8.1999999999999993</v>
      </c>
      <c r="H64" s="175">
        <f t="shared" si="12"/>
        <v>7.7899999999999991</v>
      </c>
      <c r="I64" s="28"/>
      <c r="J64" s="160">
        <f t="shared" si="11"/>
        <v>0</v>
      </c>
    </row>
    <row r="65" spans="1:12" s="41" customFormat="1" ht="21" customHeight="1" x14ac:dyDescent="0.25">
      <c r="A65" s="73"/>
      <c r="B65" s="87"/>
      <c r="C65" s="238" t="s">
        <v>136</v>
      </c>
      <c r="D65" s="284"/>
      <c r="E65" s="110">
        <v>1</v>
      </c>
      <c r="F65" s="29" t="s">
        <v>98</v>
      </c>
      <c r="G65" s="175">
        <v>8.1999999999999993</v>
      </c>
      <c r="H65" s="175">
        <f t="shared" si="12"/>
        <v>7.7899999999999991</v>
      </c>
      <c r="I65" s="28"/>
      <c r="J65" s="160">
        <f t="shared" si="11"/>
        <v>0</v>
      </c>
    </row>
    <row r="66" spans="1:12" s="41" customFormat="1" ht="21" customHeight="1" x14ac:dyDescent="0.25">
      <c r="A66" s="73"/>
      <c r="B66" s="159" t="s">
        <v>8</v>
      </c>
      <c r="C66" s="238" t="s">
        <v>243</v>
      </c>
      <c r="D66" s="284"/>
      <c r="E66" s="110">
        <v>1</v>
      </c>
      <c r="F66" s="29" t="s">
        <v>98</v>
      </c>
      <c r="G66" s="175">
        <v>10.7</v>
      </c>
      <c r="H66" s="175">
        <f t="shared" si="12"/>
        <v>10.164999999999999</v>
      </c>
      <c r="I66" s="28"/>
      <c r="J66" s="160">
        <f t="shared" si="11"/>
        <v>0</v>
      </c>
    </row>
    <row r="67" spans="1:12" s="41" customFormat="1" ht="21" customHeight="1" thickBot="1" x14ac:dyDescent="0.3">
      <c r="A67" s="73"/>
      <c r="B67" s="87"/>
      <c r="C67" s="275" t="s">
        <v>135</v>
      </c>
      <c r="D67" s="276"/>
      <c r="E67" s="93">
        <v>1</v>
      </c>
      <c r="F67" s="44" t="s">
        <v>70</v>
      </c>
      <c r="G67" s="175">
        <v>8.4499999999999993</v>
      </c>
      <c r="H67" s="175">
        <f t="shared" si="12"/>
        <v>8.0274999999999999</v>
      </c>
      <c r="I67" s="28"/>
      <c r="J67" s="217">
        <f>IF(I67&lt;10,G67*I67,H67*I67)</f>
        <v>0</v>
      </c>
    </row>
    <row r="68" spans="1:12" ht="19.5" customHeight="1" x14ac:dyDescent="0.25">
      <c r="A68" s="73"/>
      <c r="C68" s="41"/>
      <c r="D68" s="41"/>
      <c r="E68" s="41"/>
      <c r="F68" s="41"/>
      <c r="G68" s="235" t="s">
        <v>134</v>
      </c>
      <c r="H68" s="235"/>
      <c r="I68" s="235"/>
      <c r="J68" s="197">
        <f>SUM(J14:J67)</f>
        <v>0</v>
      </c>
    </row>
    <row r="69" spans="1:12" ht="20.25" customHeight="1" thickBot="1" x14ac:dyDescent="0.3">
      <c r="A69" s="240" t="s">
        <v>333</v>
      </c>
      <c r="B69" s="240"/>
      <c r="C69" s="240"/>
      <c r="D69" s="240"/>
      <c r="E69" s="240"/>
      <c r="F69" s="240"/>
      <c r="G69" s="240"/>
      <c r="H69" s="240"/>
      <c r="I69" s="240"/>
      <c r="J69" s="240"/>
      <c r="L69" s="196"/>
    </row>
    <row r="70" spans="1:12" s="41" customFormat="1" ht="27" customHeight="1" thickBot="1" x14ac:dyDescent="0.3">
      <c r="A70" s="3"/>
      <c r="B70" s="2"/>
      <c r="C70" s="82"/>
      <c r="D70" s="108"/>
      <c r="E70" s="37" t="s">
        <v>49</v>
      </c>
      <c r="F70" s="36" t="s">
        <v>14</v>
      </c>
      <c r="G70" s="36" t="s">
        <v>48</v>
      </c>
      <c r="H70" s="36" t="s">
        <v>47</v>
      </c>
      <c r="I70" s="36" t="s">
        <v>11</v>
      </c>
      <c r="J70" s="35" t="s">
        <v>4</v>
      </c>
    </row>
    <row r="71" spans="1:12" s="41" customFormat="1" ht="20.25" customHeight="1" x14ac:dyDescent="0.25">
      <c r="A71" s="3"/>
      <c r="B71" s="155"/>
      <c r="C71" s="278" t="s">
        <v>157</v>
      </c>
      <c r="D71" s="279" t="s">
        <v>133</v>
      </c>
      <c r="E71" s="103">
        <v>3</v>
      </c>
      <c r="F71" s="107" t="s">
        <v>99</v>
      </c>
      <c r="G71" s="174">
        <v>3.8</v>
      </c>
      <c r="H71" s="174">
        <f>G71-(G71*5/100)</f>
        <v>3.61</v>
      </c>
      <c r="I71" s="57"/>
      <c r="J71" s="164">
        <f>IF(I71&lt;3,0,IF(I71&lt;10,G71*I71,H71*I71))</f>
        <v>0</v>
      </c>
    </row>
    <row r="72" spans="1:12" s="41" customFormat="1" ht="20.25" customHeight="1" x14ac:dyDescent="0.25">
      <c r="A72" s="3"/>
      <c r="B72" s="87"/>
      <c r="C72" s="238" t="s">
        <v>132</v>
      </c>
      <c r="D72" s="239" t="s">
        <v>131</v>
      </c>
      <c r="E72" s="97">
        <v>3</v>
      </c>
      <c r="F72" s="106" t="s">
        <v>99</v>
      </c>
      <c r="G72" s="174">
        <v>3.8</v>
      </c>
      <c r="H72" s="174">
        <f t="shared" ref="H72:H81" si="13">G72-(G72*5/100)</f>
        <v>3.61</v>
      </c>
      <c r="I72" s="28"/>
      <c r="J72" s="160">
        <f t="shared" ref="J72:J81" si="14">IF(I72&lt;3,0,IF(I72&lt;10,G72*I72,H72*I72))</f>
        <v>0</v>
      </c>
    </row>
    <row r="73" spans="1:12" s="41" customFormat="1" ht="20.25" customHeight="1" x14ac:dyDescent="0.25">
      <c r="A73" s="3"/>
      <c r="B73" s="87"/>
      <c r="C73" s="238" t="s">
        <v>130</v>
      </c>
      <c r="D73" s="239"/>
      <c r="E73" s="97">
        <v>3</v>
      </c>
      <c r="F73" s="295" t="s">
        <v>129</v>
      </c>
      <c r="G73" s="174">
        <v>4.75</v>
      </c>
      <c r="H73" s="174">
        <f t="shared" si="13"/>
        <v>4.5125000000000002</v>
      </c>
      <c r="I73" s="28"/>
      <c r="J73" s="160">
        <f t="shared" si="14"/>
        <v>0</v>
      </c>
    </row>
    <row r="74" spans="1:12" s="41" customFormat="1" ht="20.25" customHeight="1" x14ac:dyDescent="0.25">
      <c r="A74" s="3"/>
      <c r="B74" s="87"/>
      <c r="C74" s="238" t="s">
        <v>128</v>
      </c>
      <c r="D74" s="239"/>
      <c r="E74" s="97">
        <v>3</v>
      </c>
      <c r="F74" s="296"/>
      <c r="G74" s="174">
        <v>4.75</v>
      </c>
      <c r="H74" s="174">
        <f t="shared" si="13"/>
        <v>4.5125000000000002</v>
      </c>
      <c r="I74" s="28"/>
      <c r="J74" s="160">
        <f t="shared" si="14"/>
        <v>0</v>
      </c>
    </row>
    <row r="75" spans="1:12" s="41" customFormat="1" ht="20.25" customHeight="1" x14ac:dyDescent="0.25">
      <c r="A75" s="3"/>
      <c r="B75" s="87"/>
      <c r="C75" s="238" t="s">
        <v>127</v>
      </c>
      <c r="D75" s="239"/>
      <c r="E75" s="97">
        <v>3</v>
      </c>
      <c r="F75" s="106" t="s">
        <v>99</v>
      </c>
      <c r="G75" s="174">
        <v>3.8</v>
      </c>
      <c r="H75" s="174">
        <f t="shared" si="13"/>
        <v>3.61</v>
      </c>
      <c r="I75" s="28"/>
      <c r="J75" s="160">
        <f t="shared" si="14"/>
        <v>0</v>
      </c>
    </row>
    <row r="76" spans="1:12" s="41" customFormat="1" ht="20.25" customHeight="1" x14ac:dyDescent="0.25">
      <c r="A76" s="3"/>
      <c r="B76" s="87"/>
      <c r="C76" s="238" t="s">
        <v>270</v>
      </c>
      <c r="D76" s="239"/>
      <c r="E76" s="97">
        <v>3</v>
      </c>
      <c r="F76" s="106" t="s">
        <v>99</v>
      </c>
      <c r="G76" s="174">
        <v>3.8</v>
      </c>
      <c r="H76" s="174">
        <f t="shared" si="13"/>
        <v>3.61</v>
      </c>
      <c r="I76" s="28"/>
      <c r="J76" s="160">
        <f t="shared" si="14"/>
        <v>0</v>
      </c>
    </row>
    <row r="77" spans="1:12" s="41" customFormat="1" ht="20.25" customHeight="1" x14ac:dyDescent="0.25">
      <c r="A77" s="3"/>
      <c r="B77" s="87"/>
      <c r="C77" s="238" t="s">
        <v>126</v>
      </c>
      <c r="D77" s="239"/>
      <c r="E77" s="97">
        <v>3</v>
      </c>
      <c r="F77" s="106" t="s">
        <v>99</v>
      </c>
      <c r="G77" s="174">
        <v>4.75</v>
      </c>
      <c r="H77" s="174">
        <f t="shared" si="13"/>
        <v>4.5125000000000002</v>
      </c>
      <c r="I77" s="28"/>
      <c r="J77" s="160">
        <f t="shared" si="14"/>
        <v>0</v>
      </c>
    </row>
    <row r="78" spans="1:12" s="41" customFormat="1" ht="20.25" customHeight="1" x14ac:dyDescent="0.25">
      <c r="A78" s="3"/>
      <c r="B78" s="87"/>
      <c r="C78" s="238" t="s">
        <v>125</v>
      </c>
      <c r="D78" s="239"/>
      <c r="E78" s="97">
        <v>3</v>
      </c>
      <c r="F78" s="106" t="s">
        <v>99</v>
      </c>
      <c r="G78" s="174">
        <v>3.8</v>
      </c>
      <c r="H78" s="174">
        <f t="shared" si="13"/>
        <v>3.61</v>
      </c>
      <c r="I78" s="28"/>
      <c r="J78" s="160">
        <f t="shared" si="14"/>
        <v>0</v>
      </c>
    </row>
    <row r="79" spans="1:12" s="41" customFormat="1" ht="20.25" customHeight="1" x14ac:dyDescent="0.25">
      <c r="A79" s="3"/>
      <c r="B79" s="87"/>
      <c r="C79" s="238" t="s">
        <v>124</v>
      </c>
      <c r="D79" s="239"/>
      <c r="E79" s="97">
        <v>3</v>
      </c>
      <c r="F79" s="106" t="s">
        <v>99</v>
      </c>
      <c r="G79" s="174">
        <v>3.8</v>
      </c>
      <c r="H79" s="174">
        <f t="shared" si="13"/>
        <v>3.61</v>
      </c>
      <c r="I79" s="28"/>
      <c r="J79" s="160">
        <f t="shared" si="14"/>
        <v>0</v>
      </c>
    </row>
    <row r="80" spans="1:12" s="41" customFormat="1" ht="20.25" customHeight="1" x14ac:dyDescent="0.25">
      <c r="A80" s="3"/>
      <c r="B80" s="87"/>
      <c r="C80" s="238" t="s">
        <v>123</v>
      </c>
      <c r="D80" s="239"/>
      <c r="E80" s="97">
        <v>3</v>
      </c>
      <c r="F80" s="106" t="s">
        <v>99</v>
      </c>
      <c r="G80" s="174">
        <v>4.75</v>
      </c>
      <c r="H80" s="174">
        <f t="shared" si="13"/>
        <v>4.5125000000000002</v>
      </c>
      <c r="I80" s="28"/>
      <c r="J80" s="160">
        <f t="shared" si="14"/>
        <v>0</v>
      </c>
    </row>
    <row r="81" spans="1:10" s="41" customFormat="1" ht="20.25" customHeight="1" thickBot="1" x14ac:dyDescent="0.3">
      <c r="A81" s="3"/>
      <c r="B81" s="87"/>
      <c r="C81" s="275" t="s">
        <v>122</v>
      </c>
      <c r="D81" s="276"/>
      <c r="E81" s="93">
        <v>3</v>
      </c>
      <c r="F81" s="105" t="s">
        <v>99</v>
      </c>
      <c r="G81" s="195">
        <v>3.8</v>
      </c>
      <c r="H81" s="174">
        <f t="shared" si="13"/>
        <v>3.61</v>
      </c>
      <c r="I81" s="53"/>
      <c r="J81" s="163">
        <f t="shared" si="14"/>
        <v>0</v>
      </c>
    </row>
    <row r="82" spans="1:10" s="41" customFormat="1" ht="17.25" customHeight="1" x14ac:dyDescent="0.25">
      <c r="A82" s="72"/>
      <c r="B82" s="87"/>
      <c r="C82" s="104"/>
      <c r="H82" s="235" t="s">
        <v>121</v>
      </c>
      <c r="I82" s="235"/>
      <c r="J82" s="197">
        <f>SUM(J71:J81)</f>
        <v>0</v>
      </c>
    </row>
    <row r="83" spans="1:10" ht="23.25" customHeight="1" thickBot="1" x14ac:dyDescent="0.3">
      <c r="A83" s="240" t="s">
        <v>334</v>
      </c>
      <c r="B83" s="240"/>
      <c r="C83" s="240"/>
      <c r="D83" s="240"/>
      <c r="E83" s="240"/>
      <c r="F83" s="240"/>
      <c r="G83" s="240"/>
      <c r="H83" s="240"/>
      <c r="I83" s="240"/>
      <c r="J83" s="240"/>
    </row>
    <row r="84" spans="1:10" ht="25.5" customHeight="1" thickBot="1" x14ac:dyDescent="0.3">
      <c r="A84" s="98"/>
      <c r="B84" s="39"/>
      <c r="C84" s="291"/>
      <c r="D84" s="292"/>
      <c r="E84" s="37" t="s">
        <v>49</v>
      </c>
      <c r="F84" s="36" t="s">
        <v>14</v>
      </c>
      <c r="G84" s="36" t="s">
        <v>48</v>
      </c>
      <c r="H84" s="36" t="s">
        <v>47</v>
      </c>
      <c r="I84" s="36" t="s">
        <v>11</v>
      </c>
      <c r="J84" s="35" t="s">
        <v>4</v>
      </c>
    </row>
    <row r="85" spans="1:10" ht="21.75" customHeight="1" x14ac:dyDescent="0.25">
      <c r="A85" s="98"/>
      <c r="B85" s="31"/>
      <c r="C85" s="293" t="s">
        <v>187</v>
      </c>
      <c r="D85" s="294"/>
      <c r="E85" s="103">
        <v>3</v>
      </c>
      <c r="F85" s="50" t="s">
        <v>99</v>
      </c>
      <c r="G85" s="174">
        <v>3.8</v>
      </c>
      <c r="H85" s="174">
        <f>G85-(G85*5/100)</f>
        <v>3.61</v>
      </c>
      <c r="I85" s="28"/>
      <c r="J85" s="164">
        <f t="shared" ref="J85:J99" si="15">IF(I85&lt;3,0,IF(I85&lt;10,G85*I85,H85*I85))</f>
        <v>0</v>
      </c>
    </row>
    <row r="86" spans="1:10" ht="21.75" customHeight="1" x14ac:dyDescent="0.25">
      <c r="A86" s="34" t="s">
        <v>8</v>
      </c>
      <c r="B86" s="87"/>
      <c r="C86" s="287" t="s">
        <v>120</v>
      </c>
      <c r="D86" s="288"/>
      <c r="E86" s="97">
        <v>3</v>
      </c>
      <c r="F86" s="97" t="s">
        <v>53</v>
      </c>
      <c r="G86" s="174">
        <v>4.75</v>
      </c>
      <c r="H86" s="174">
        <f>G86-(G86*5/100)</f>
        <v>4.5125000000000002</v>
      </c>
      <c r="I86" s="28"/>
      <c r="J86" s="160">
        <f t="shared" si="15"/>
        <v>0</v>
      </c>
    </row>
    <row r="87" spans="1:10" ht="21.75" customHeight="1" x14ac:dyDescent="0.25">
      <c r="A87" s="98"/>
      <c r="B87" s="87"/>
      <c r="C87" s="287" t="s">
        <v>119</v>
      </c>
      <c r="D87" s="288"/>
      <c r="E87" s="97">
        <v>3</v>
      </c>
      <c r="F87" s="97" t="s">
        <v>99</v>
      </c>
      <c r="G87" s="174">
        <v>4.75</v>
      </c>
      <c r="H87" s="174">
        <f>G87-(G87*5/100)</f>
        <v>4.5125000000000002</v>
      </c>
      <c r="I87" s="28"/>
      <c r="J87" s="160">
        <f t="shared" si="15"/>
        <v>0</v>
      </c>
    </row>
    <row r="88" spans="1:10" ht="33.75" customHeight="1" x14ac:dyDescent="0.25">
      <c r="A88" s="98"/>
      <c r="B88" s="87"/>
      <c r="C88" s="238" t="s">
        <v>118</v>
      </c>
      <c r="D88" s="239"/>
      <c r="E88" s="97">
        <v>1</v>
      </c>
      <c r="F88" s="190" t="s">
        <v>316</v>
      </c>
      <c r="G88" s="187">
        <v>12.2</v>
      </c>
      <c r="H88" s="174">
        <f>G88-(G88*5/100)</f>
        <v>11.59</v>
      </c>
      <c r="I88" s="28"/>
      <c r="J88" s="160">
        <f>IF(I88&lt;10,G88*I88,H88*I88)</f>
        <v>0</v>
      </c>
    </row>
    <row r="89" spans="1:10" ht="21.75" customHeight="1" x14ac:dyDescent="0.25">
      <c r="A89" s="34" t="s">
        <v>8</v>
      </c>
      <c r="B89" s="87"/>
      <c r="C89" s="285" t="s">
        <v>117</v>
      </c>
      <c r="D89" s="286"/>
      <c r="E89" s="97">
        <v>3</v>
      </c>
      <c r="F89" s="97" t="s">
        <v>99</v>
      </c>
      <c r="G89" s="174">
        <v>3.8</v>
      </c>
      <c r="H89" s="174">
        <f t="shared" ref="H89:H97" si="16">G89-(G89*5/100)</f>
        <v>3.61</v>
      </c>
      <c r="I89" s="28"/>
      <c r="J89" s="160">
        <f t="shared" si="15"/>
        <v>0</v>
      </c>
    </row>
    <row r="90" spans="1:10" ht="21.75" customHeight="1" x14ac:dyDescent="0.25">
      <c r="A90" s="98"/>
      <c r="B90" s="87"/>
      <c r="C90" s="287" t="s">
        <v>116</v>
      </c>
      <c r="D90" s="288"/>
      <c r="E90" s="97">
        <v>3</v>
      </c>
      <c r="F90" s="97" t="s">
        <v>99</v>
      </c>
      <c r="G90" s="174">
        <v>3.8</v>
      </c>
      <c r="H90" s="174">
        <f t="shared" si="16"/>
        <v>3.61</v>
      </c>
      <c r="I90" s="28"/>
      <c r="J90" s="160">
        <f t="shared" si="15"/>
        <v>0</v>
      </c>
    </row>
    <row r="91" spans="1:10" ht="21.75" customHeight="1" x14ac:dyDescent="0.25">
      <c r="A91" s="98"/>
      <c r="B91" s="87"/>
      <c r="C91" s="285" t="s">
        <v>115</v>
      </c>
      <c r="D91" s="286"/>
      <c r="E91" s="97">
        <v>3</v>
      </c>
      <c r="F91" s="97" t="s">
        <v>99</v>
      </c>
      <c r="G91" s="174">
        <v>3.8</v>
      </c>
      <c r="H91" s="174">
        <f t="shared" si="16"/>
        <v>3.61</v>
      </c>
      <c r="I91" s="28"/>
      <c r="J91" s="160">
        <f t="shared" si="15"/>
        <v>0</v>
      </c>
    </row>
    <row r="92" spans="1:10" ht="32.25" customHeight="1" x14ac:dyDescent="0.25">
      <c r="A92" s="34" t="s">
        <v>8</v>
      </c>
      <c r="B92" s="87"/>
      <c r="C92" s="287" t="s">
        <v>188</v>
      </c>
      <c r="D92" s="288"/>
      <c r="E92" s="97">
        <v>3</v>
      </c>
      <c r="F92" s="97" t="s">
        <v>96</v>
      </c>
      <c r="G92" s="174">
        <v>3.8</v>
      </c>
      <c r="H92" s="174">
        <f t="shared" si="16"/>
        <v>3.61</v>
      </c>
      <c r="I92" s="28"/>
      <c r="J92" s="160">
        <f t="shared" si="15"/>
        <v>0</v>
      </c>
    </row>
    <row r="93" spans="1:10" ht="21" customHeight="1" x14ac:dyDescent="0.25">
      <c r="A93" s="34"/>
      <c r="B93" s="159" t="s">
        <v>8</v>
      </c>
      <c r="C93" s="285" t="s">
        <v>246</v>
      </c>
      <c r="D93" s="286">
        <v>3</v>
      </c>
      <c r="E93" s="97">
        <v>3</v>
      </c>
      <c r="F93" s="97" t="s">
        <v>99</v>
      </c>
      <c r="G93" s="174">
        <v>3.8</v>
      </c>
      <c r="H93" s="174">
        <f t="shared" si="16"/>
        <v>3.61</v>
      </c>
      <c r="I93" s="28"/>
      <c r="J93" s="160">
        <f t="shared" si="15"/>
        <v>0</v>
      </c>
    </row>
    <row r="94" spans="1:10" ht="21.75" customHeight="1" x14ac:dyDescent="0.25">
      <c r="A94" s="98"/>
      <c r="B94" s="159" t="s">
        <v>8</v>
      </c>
      <c r="C94" s="285" t="s">
        <v>290</v>
      </c>
      <c r="D94" s="286">
        <v>3</v>
      </c>
      <c r="E94" s="97">
        <v>3</v>
      </c>
      <c r="F94" s="29" t="s">
        <v>99</v>
      </c>
      <c r="G94" s="174">
        <v>3.8</v>
      </c>
      <c r="H94" s="174">
        <f t="shared" si="16"/>
        <v>3.61</v>
      </c>
      <c r="I94" s="28"/>
      <c r="J94" s="160">
        <f t="shared" si="15"/>
        <v>0</v>
      </c>
    </row>
    <row r="95" spans="1:10" ht="21.75" customHeight="1" x14ac:dyDescent="0.25">
      <c r="A95" s="98"/>
      <c r="B95" s="87"/>
      <c r="C95" s="285" t="s">
        <v>189</v>
      </c>
      <c r="D95" s="286"/>
      <c r="E95" s="97">
        <v>3</v>
      </c>
      <c r="F95" s="29" t="s">
        <v>102</v>
      </c>
      <c r="G95" s="174">
        <v>3.8</v>
      </c>
      <c r="H95" s="174">
        <f t="shared" si="16"/>
        <v>3.61</v>
      </c>
      <c r="I95" s="28"/>
      <c r="J95" s="160">
        <f t="shared" si="15"/>
        <v>0</v>
      </c>
    </row>
    <row r="96" spans="1:10" ht="21.75" customHeight="1" x14ac:dyDescent="0.25">
      <c r="A96" s="34" t="s">
        <v>8</v>
      </c>
      <c r="B96" s="87"/>
      <c r="C96" s="287" t="s">
        <v>114</v>
      </c>
      <c r="D96" s="288"/>
      <c r="E96" s="97">
        <v>3</v>
      </c>
      <c r="F96" s="29" t="s">
        <v>102</v>
      </c>
      <c r="G96" s="174">
        <v>3.8</v>
      </c>
      <c r="H96" s="174">
        <f t="shared" si="16"/>
        <v>3.61</v>
      </c>
      <c r="I96" s="28"/>
      <c r="J96" s="160">
        <f t="shared" si="15"/>
        <v>0</v>
      </c>
    </row>
    <row r="97" spans="1:198" ht="32.25" customHeight="1" x14ac:dyDescent="0.25">
      <c r="A97" s="98"/>
      <c r="B97" s="87"/>
      <c r="C97" s="285" t="s">
        <v>113</v>
      </c>
      <c r="D97" s="286"/>
      <c r="E97" s="97">
        <v>3</v>
      </c>
      <c r="F97" s="114" t="s">
        <v>190</v>
      </c>
      <c r="G97" s="174">
        <v>4.75</v>
      </c>
      <c r="H97" s="174">
        <f t="shared" si="16"/>
        <v>4.5125000000000002</v>
      </c>
      <c r="I97" s="28"/>
      <c r="J97" s="160">
        <f t="shared" si="15"/>
        <v>0</v>
      </c>
    </row>
    <row r="98" spans="1:198" s="4" customFormat="1" ht="36" customHeight="1" x14ac:dyDescent="0.25">
      <c r="A98" s="98"/>
      <c r="B98" s="87"/>
      <c r="C98" s="285" t="s">
        <v>271</v>
      </c>
      <c r="D98" s="286"/>
      <c r="E98" s="97">
        <v>3</v>
      </c>
      <c r="F98" s="114" t="s">
        <v>190</v>
      </c>
      <c r="G98" s="174">
        <v>3.8</v>
      </c>
      <c r="H98" s="174">
        <f>G98-(G98*5/100)</f>
        <v>3.61</v>
      </c>
      <c r="I98" s="28"/>
      <c r="J98" s="160">
        <f t="shared" si="15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</row>
    <row r="99" spans="1:198" s="4" customFormat="1" ht="21.75" customHeight="1" x14ac:dyDescent="0.25">
      <c r="A99" s="34" t="s">
        <v>8</v>
      </c>
      <c r="B99" s="87"/>
      <c r="C99" s="287" t="s">
        <v>112</v>
      </c>
      <c r="D99" s="288"/>
      <c r="E99" s="97">
        <v>3</v>
      </c>
      <c r="F99" s="29" t="s">
        <v>102</v>
      </c>
      <c r="G99" s="174">
        <v>3.8</v>
      </c>
      <c r="H99" s="174">
        <f>G99-(G99*5/100)</f>
        <v>3.61</v>
      </c>
      <c r="I99" s="28"/>
      <c r="J99" s="160">
        <f t="shared" si="15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</row>
    <row r="100" spans="1:198" s="4" customFormat="1" ht="21.75" customHeight="1" x14ac:dyDescent="0.25">
      <c r="A100" s="98"/>
      <c r="B100" s="87"/>
      <c r="C100" s="238" t="s">
        <v>111</v>
      </c>
      <c r="D100" s="284"/>
      <c r="E100" s="102"/>
      <c r="F100" s="101"/>
      <c r="G100" s="100"/>
      <c r="H100" s="174"/>
      <c r="I100" s="28"/>
      <c r="J100" s="14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</row>
    <row r="101" spans="1:198" s="4" customFormat="1" ht="21.75" customHeight="1" x14ac:dyDescent="0.25">
      <c r="A101" s="98"/>
      <c r="B101" s="72"/>
      <c r="C101" s="289" t="s">
        <v>110</v>
      </c>
      <c r="D101" s="290"/>
      <c r="E101" s="97">
        <v>3</v>
      </c>
      <c r="F101" s="29" t="s">
        <v>101</v>
      </c>
      <c r="G101" s="174">
        <v>3.8</v>
      </c>
      <c r="H101" s="174">
        <f>G101-(G101*5/100)</f>
        <v>3.61</v>
      </c>
      <c r="I101" s="28"/>
      <c r="J101" s="160">
        <f t="shared" ref="J101:J120" si="17">IF(I101&lt;3,0,IF(I101&lt;10,G101*I101,H101*I101))</f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</row>
    <row r="102" spans="1:198" s="4" customFormat="1" ht="21.75" customHeight="1" x14ac:dyDescent="0.25">
      <c r="A102" s="98"/>
      <c r="B102" s="31"/>
      <c r="C102" s="285" t="s">
        <v>191</v>
      </c>
      <c r="D102" s="286"/>
      <c r="E102" s="97">
        <v>3</v>
      </c>
      <c r="F102" s="29" t="s">
        <v>99</v>
      </c>
      <c r="G102" s="174">
        <v>3.8</v>
      </c>
      <c r="H102" s="174">
        <f t="shared" ref="H102:H120" si="18">G102-(G102*5/100)</f>
        <v>3.61</v>
      </c>
      <c r="I102" s="28"/>
      <c r="J102" s="160">
        <f t="shared" si="17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</row>
    <row r="103" spans="1:198" s="4" customFormat="1" ht="21.75" customHeight="1" x14ac:dyDescent="0.25">
      <c r="A103" s="98"/>
      <c r="B103" s="87"/>
      <c r="C103" s="285" t="s">
        <v>192</v>
      </c>
      <c r="D103" s="286"/>
      <c r="E103" s="97">
        <v>3</v>
      </c>
      <c r="F103" s="29" t="s">
        <v>99</v>
      </c>
      <c r="G103" s="174">
        <v>3.8</v>
      </c>
      <c r="H103" s="174">
        <f t="shared" si="18"/>
        <v>3.61</v>
      </c>
      <c r="I103" s="28"/>
      <c r="J103" s="160">
        <f t="shared" si="17"/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</row>
    <row r="104" spans="1:198" s="4" customFormat="1" ht="21.75" customHeight="1" x14ac:dyDescent="0.25">
      <c r="A104" s="98"/>
      <c r="B104" s="87"/>
      <c r="C104" s="285" t="s">
        <v>193</v>
      </c>
      <c r="D104" s="286"/>
      <c r="E104" s="97">
        <v>3</v>
      </c>
      <c r="F104" s="29" t="s">
        <v>99</v>
      </c>
      <c r="G104" s="174">
        <v>4.75</v>
      </c>
      <c r="H104" s="174">
        <f t="shared" si="18"/>
        <v>4.5125000000000002</v>
      </c>
      <c r="I104" s="28"/>
      <c r="J104" s="160">
        <f t="shared" si="17"/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</row>
    <row r="105" spans="1:198" s="4" customFormat="1" ht="21.75" customHeight="1" x14ac:dyDescent="0.25">
      <c r="A105" s="34" t="s">
        <v>8</v>
      </c>
      <c r="B105" s="87"/>
      <c r="C105" s="287" t="s">
        <v>194</v>
      </c>
      <c r="D105" s="288"/>
      <c r="E105" s="97">
        <v>3</v>
      </c>
      <c r="F105" s="29" t="s">
        <v>99</v>
      </c>
      <c r="G105" s="174">
        <v>3.8</v>
      </c>
      <c r="H105" s="174">
        <f t="shared" si="18"/>
        <v>3.61</v>
      </c>
      <c r="I105" s="28"/>
      <c r="J105" s="160">
        <f t="shared" si="17"/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</row>
    <row r="106" spans="1:198" s="4" customFormat="1" ht="21.75" customHeight="1" x14ac:dyDescent="0.25">
      <c r="A106" s="34" t="s">
        <v>8</v>
      </c>
      <c r="B106" s="87"/>
      <c r="C106" s="287" t="s">
        <v>109</v>
      </c>
      <c r="D106" s="288"/>
      <c r="E106" s="97">
        <v>3</v>
      </c>
      <c r="F106" s="29" t="s">
        <v>53</v>
      </c>
      <c r="G106" s="174">
        <v>3.8</v>
      </c>
      <c r="H106" s="174">
        <f t="shared" si="18"/>
        <v>3.61</v>
      </c>
      <c r="I106" s="28"/>
      <c r="J106" s="160">
        <f t="shared" si="17"/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</row>
    <row r="107" spans="1:198" ht="21.75" customHeight="1" x14ac:dyDescent="0.25">
      <c r="A107" s="34" t="s">
        <v>8</v>
      </c>
      <c r="B107" s="87"/>
      <c r="C107" s="287" t="s">
        <v>108</v>
      </c>
      <c r="D107" s="288"/>
      <c r="E107" s="97">
        <v>3</v>
      </c>
      <c r="F107" s="29" t="s">
        <v>99</v>
      </c>
      <c r="G107" s="174">
        <v>4.75</v>
      </c>
      <c r="H107" s="174">
        <f t="shared" si="18"/>
        <v>4.5125000000000002</v>
      </c>
      <c r="I107" s="28"/>
      <c r="J107" s="160">
        <f t="shared" si="17"/>
        <v>0</v>
      </c>
    </row>
    <row r="108" spans="1:198" ht="21.75" customHeight="1" x14ac:dyDescent="0.25">
      <c r="A108" s="98"/>
      <c r="B108" s="72"/>
      <c r="C108" s="285" t="s">
        <v>107</v>
      </c>
      <c r="D108" s="286"/>
      <c r="E108" s="97">
        <v>3</v>
      </c>
      <c r="F108" s="29" t="s">
        <v>102</v>
      </c>
      <c r="G108" s="174">
        <v>3.8</v>
      </c>
      <c r="H108" s="174">
        <f t="shared" si="18"/>
        <v>3.61</v>
      </c>
      <c r="I108" s="28"/>
      <c r="J108" s="160">
        <f t="shared" si="17"/>
        <v>0</v>
      </c>
    </row>
    <row r="109" spans="1:198" ht="21.75" customHeight="1" x14ac:dyDescent="0.25">
      <c r="A109" s="98"/>
      <c r="B109" s="87"/>
      <c r="C109" s="285" t="s">
        <v>195</v>
      </c>
      <c r="D109" s="286"/>
      <c r="E109" s="97">
        <v>3</v>
      </c>
      <c r="F109" s="29" t="s">
        <v>99</v>
      </c>
      <c r="G109" s="174">
        <v>4.75</v>
      </c>
      <c r="H109" s="174">
        <f t="shared" si="18"/>
        <v>4.5125000000000002</v>
      </c>
      <c r="I109" s="28"/>
      <c r="J109" s="160">
        <f t="shared" si="17"/>
        <v>0</v>
      </c>
    </row>
    <row r="110" spans="1:198" ht="21.75" customHeight="1" x14ac:dyDescent="0.25">
      <c r="A110" s="34" t="s">
        <v>8</v>
      </c>
      <c r="B110" s="87"/>
      <c r="C110" s="285" t="s">
        <v>106</v>
      </c>
      <c r="D110" s="286"/>
      <c r="E110" s="97">
        <v>3</v>
      </c>
      <c r="F110" s="29" t="s">
        <v>53</v>
      </c>
      <c r="G110" s="174">
        <v>3.8</v>
      </c>
      <c r="H110" s="174">
        <f t="shared" si="18"/>
        <v>3.61</v>
      </c>
      <c r="I110" s="28"/>
      <c r="J110" s="160">
        <f t="shared" si="17"/>
        <v>0</v>
      </c>
    </row>
    <row r="111" spans="1:198" ht="21.75" customHeight="1" x14ac:dyDescent="0.25">
      <c r="A111" s="34" t="s">
        <v>8</v>
      </c>
      <c r="B111" s="31"/>
      <c r="C111" s="285" t="s">
        <v>105</v>
      </c>
      <c r="D111" s="286"/>
      <c r="E111" s="97">
        <v>3</v>
      </c>
      <c r="F111" s="29" t="s">
        <v>102</v>
      </c>
      <c r="G111" s="174">
        <v>3.8</v>
      </c>
      <c r="H111" s="174">
        <f t="shared" si="18"/>
        <v>3.61</v>
      </c>
      <c r="I111" s="28"/>
      <c r="J111" s="160">
        <f t="shared" si="17"/>
        <v>0</v>
      </c>
    </row>
    <row r="112" spans="1:198" ht="21.75" customHeight="1" x14ac:dyDescent="0.25">
      <c r="A112" s="34" t="s">
        <v>8</v>
      </c>
      <c r="B112" s="31"/>
      <c r="C112" s="285" t="s">
        <v>104</v>
      </c>
      <c r="D112" s="286"/>
      <c r="E112" s="97">
        <v>3</v>
      </c>
      <c r="F112" s="29" t="s">
        <v>102</v>
      </c>
      <c r="G112" s="174">
        <v>3.8</v>
      </c>
      <c r="H112" s="174">
        <f t="shared" si="18"/>
        <v>3.61</v>
      </c>
      <c r="I112" s="28"/>
      <c r="J112" s="160">
        <f t="shared" si="17"/>
        <v>0</v>
      </c>
    </row>
    <row r="113" spans="1:198" ht="21.75" customHeight="1" x14ac:dyDescent="0.25">
      <c r="A113" s="98"/>
      <c r="B113" s="87"/>
      <c r="C113" s="285" t="s">
        <v>103</v>
      </c>
      <c r="D113" s="286"/>
      <c r="E113" s="97">
        <v>3</v>
      </c>
      <c r="F113" s="29" t="s">
        <v>102</v>
      </c>
      <c r="G113" s="174">
        <v>3.8</v>
      </c>
      <c r="H113" s="174">
        <f t="shared" si="18"/>
        <v>3.61</v>
      </c>
      <c r="I113" s="28"/>
      <c r="J113" s="160">
        <f t="shared" si="17"/>
        <v>0</v>
      </c>
    </row>
    <row r="114" spans="1:198" ht="21.75" customHeight="1" x14ac:dyDescent="0.25">
      <c r="A114" s="34" t="s">
        <v>8</v>
      </c>
      <c r="B114" s="87"/>
      <c r="C114" s="285" t="s">
        <v>196</v>
      </c>
      <c r="D114" s="286"/>
      <c r="E114" s="97">
        <v>3</v>
      </c>
      <c r="F114" s="29" t="s">
        <v>102</v>
      </c>
      <c r="G114" s="174">
        <v>3.8</v>
      </c>
      <c r="H114" s="174">
        <f t="shared" si="18"/>
        <v>3.61</v>
      </c>
      <c r="I114" s="28"/>
      <c r="J114" s="160">
        <f t="shared" si="17"/>
        <v>0</v>
      </c>
    </row>
    <row r="115" spans="1:198" ht="21.75" customHeight="1" x14ac:dyDescent="0.25">
      <c r="A115" s="34"/>
      <c r="B115" s="159" t="s">
        <v>8</v>
      </c>
      <c r="C115" s="285" t="s">
        <v>247</v>
      </c>
      <c r="D115" s="286">
        <v>3</v>
      </c>
      <c r="E115" s="97">
        <v>3</v>
      </c>
      <c r="F115" s="29" t="s">
        <v>99</v>
      </c>
      <c r="G115" s="174">
        <v>3.8</v>
      </c>
      <c r="H115" s="174">
        <f t="shared" si="18"/>
        <v>3.61</v>
      </c>
      <c r="I115" s="28"/>
      <c r="J115" s="160">
        <f t="shared" si="17"/>
        <v>0</v>
      </c>
    </row>
    <row r="116" spans="1:198" ht="21.75" customHeight="1" x14ac:dyDescent="0.25">
      <c r="A116" s="98"/>
      <c r="B116" s="87"/>
      <c r="C116" s="285" t="s">
        <v>100</v>
      </c>
      <c r="D116" s="286"/>
      <c r="E116" s="97">
        <v>3</v>
      </c>
      <c r="F116" s="29" t="s">
        <v>99</v>
      </c>
      <c r="G116" s="174">
        <v>3.8</v>
      </c>
      <c r="H116" s="174">
        <f t="shared" si="18"/>
        <v>3.61</v>
      </c>
      <c r="I116" s="28"/>
      <c r="J116" s="160">
        <f t="shared" si="17"/>
        <v>0</v>
      </c>
    </row>
    <row r="117" spans="1:198" ht="21.75" customHeight="1" x14ac:dyDescent="0.25">
      <c r="A117" s="98"/>
      <c r="C117" s="285" t="s">
        <v>197</v>
      </c>
      <c r="D117" s="286"/>
      <c r="E117" s="97">
        <v>3</v>
      </c>
      <c r="F117" s="29" t="s">
        <v>99</v>
      </c>
      <c r="G117" s="174">
        <v>4.75</v>
      </c>
      <c r="H117" s="174">
        <f t="shared" si="18"/>
        <v>4.5125000000000002</v>
      </c>
      <c r="I117" s="28"/>
      <c r="J117" s="160">
        <f t="shared" si="17"/>
        <v>0</v>
      </c>
    </row>
    <row r="118" spans="1:198" ht="33.75" customHeight="1" x14ac:dyDescent="0.25">
      <c r="A118" s="98"/>
      <c r="C118" s="285" t="s">
        <v>97</v>
      </c>
      <c r="D118" s="286"/>
      <c r="E118" s="97">
        <v>3</v>
      </c>
      <c r="F118" s="114" t="s">
        <v>129</v>
      </c>
      <c r="G118" s="174">
        <v>4.75</v>
      </c>
      <c r="H118" s="174">
        <f t="shared" si="18"/>
        <v>4.5125000000000002</v>
      </c>
      <c r="I118" s="28"/>
      <c r="J118" s="160">
        <f t="shared" si="17"/>
        <v>0</v>
      </c>
    </row>
    <row r="119" spans="1:198" ht="21.75" customHeight="1" x14ac:dyDescent="0.25">
      <c r="A119" s="32"/>
      <c r="C119" s="285" t="s">
        <v>95</v>
      </c>
      <c r="D119" s="286"/>
      <c r="E119" s="97">
        <v>3</v>
      </c>
      <c r="F119" s="29" t="s">
        <v>99</v>
      </c>
      <c r="G119" s="174">
        <v>3.8</v>
      </c>
      <c r="H119" s="174">
        <f t="shared" si="18"/>
        <v>3.61</v>
      </c>
      <c r="I119" s="28"/>
      <c r="J119" s="160">
        <f t="shared" si="17"/>
        <v>0</v>
      </c>
    </row>
    <row r="120" spans="1:198" s="4" customFormat="1" ht="21.75" customHeight="1" x14ac:dyDescent="0.25">
      <c r="A120" s="34" t="s">
        <v>8</v>
      </c>
      <c r="B120" s="87"/>
      <c r="C120" s="287" t="s">
        <v>94</v>
      </c>
      <c r="D120" s="288"/>
      <c r="E120" s="97">
        <v>3</v>
      </c>
      <c r="F120" s="29" t="s">
        <v>53</v>
      </c>
      <c r="G120" s="174">
        <v>3.8</v>
      </c>
      <c r="H120" s="174">
        <f t="shared" si="18"/>
        <v>3.61</v>
      </c>
      <c r="I120" s="28"/>
      <c r="J120" s="160">
        <f t="shared" si="17"/>
        <v>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</row>
    <row r="121" spans="1:198" s="4" customFormat="1" ht="27" customHeight="1" x14ac:dyDescent="0.25">
      <c r="A121" s="3"/>
      <c r="B121" s="2"/>
      <c r="C121" s="1"/>
      <c r="D121" s="1"/>
      <c r="E121" s="1"/>
      <c r="F121" s="1"/>
      <c r="G121" s="1"/>
      <c r="H121" s="1"/>
      <c r="I121" s="141" t="s">
        <v>93</v>
      </c>
      <c r="J121" s="198">
        <f>SUM(J85:J120)</f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</row>
    <row r="122" spans="1:198" ht="24" customHeight="1" thickBot="1" x14ac:dyDescent="0.3">
      <c r="A122" s="240" t="s">
        <v>92</v>
      </c>
      <c r="B122" s="240"/>
      <c r="C122" s="240"/>
      <c r="D122" s="240"/>
      <c r="E122" s="240"/>
      <c r="F122" s="240"/>
      <c r="G122" s="240"/>
      <c r="H122" s="240"/>
      <c r="I122" s="240"/>
      <c r="J122" s="240"/>
    </row>
    <row r="123" spans="1:198" s="4" customFormat="1" ht="27" customHeight="1" thickBot="1" x14ac:dyDescent="0.3">
      <c r="A123" s="40"/>
      <c r="B123" s="39"/>
      <c r="C123" s="38"/>
      <c r="D123" s="1"/>
      <c r="E123" s="37" t="s">
        <v>49</v>
      </c>
      <c r="F123" s="36" t="s">
        <v>14</v>
      </c>
      <c r="G123" s="36" t="s">
        <v>48</v>
      </c>
      <c r="H123" s="36" t="s">
        <v>47</v>
      </c>
      <c r="I123" s="36" t="s">
        <v>11</v>
      </c>
      <c r="J123" s="35" t="s">
        <v>4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</row>
    <row r="124" spans="1:198" s="4" customFormat="1" ht="21.75" customHeight="1" x14ac:dyDescent="0.25">
      <c r="A124" s="40"/>
      <c r="B124" s="66"/>
      <c r="C124" s="278" t="s">
        <v>91</v>
      </c>
      <c r="D124" s="279"/>
      <c r="E124" s="88">
        <v>1</v>
      </c>
      <c r="F124" s="50" t="s">
        <v>84</v>
      </c>
      <c r="G124" s="174">
        <v>24.3</v>
      </c>
      <c r="H124" s="174">
        <f>G124-(G124*5/100)</f>
        <v>23.085000000000001</v>
      </c>
      <c r="I124" s="57"/>
      <c r="J124" s="164">
        <f t="shared" ref="J124:J137" si="19">IF(I124&lt;10,G124*I124,H124*I124)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</row>
    <row r="125" spans="1:198" s="4" customFormat="1" ht="21.75" customHeight="1" x14ac:dyDescent="0.25">
      <c r="A125" s="95"/>
      <c r="B125" s="96"/>
      <c r="C125" s="287" t="s">
        <v>90</v>
      </c>
      <c r="D125" s="288"/>
      <c r="E125" s="30">
        <v>1</v>
      </c>
      <c r="F125" s="29" t="s">
        <v>84</v>
      </c>
      <c r="G125" s="174">
        <v>24.3</v>
      </c>
      <c r="H125" s="174">
        <f t="shared" ref="H125:H137" si="20">G125-(G125*5/100)</f>
        <v>23.085000000000001</v>
      </c>
      <c r="I125" s="28"/>
      <c r="J125" s="160">
        <f t="shared" si="19"/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</row>
    <row r="126" spans="1:198" s="4" customFormat="1" ht="21.75" customHeight="1" x14ac:dyDescent="0.25">
      <c r="A126" s="95"/>
      <c r="B126" s="94"/>
      <c r="C126" s="238" t="s">
        <v>89</v>
      </c>
      <c r="D126" s="239"/>
      <c r="E126" s="30">
        <v>1</v>
      </c>
      <c r="F126" s="106" t="s">
        <v>314</v>
      </c>
      <c r="G126" s="174">
        <v>24.3</v>
      </c>
      <c r="H126" s="174">
        <f t="shared" si="20"/>
        <v>23.085000000000001</v>
      </c>
      <c r="I126" s="28"/>
      <c r="J126" s="160">
        <f t="shared" si="19"/>
        <v>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</row>
    <row r="127" spans="1:198" s="4" customFormat="1" ht="21.75" customHeight="1" x14ac:dyDescent="0.25">
      <c r="A127" s="3"/>
      <c r="B127" s="94"/>
      <c r="C127" s="238" t="s">
        <v>88</v>
      </c>
      <c r="D127" s="284"/>
      <c r="E127" s="30">
        <v>3</v>
      </c>
      <c r="F127" s="29" t="s">
        <v>201</v>
      </c>
      <c r="G127" s="174">
        <v>7.5</v>
      </c>
      <c r="H127" s="174">
        <f t="shared" si="20"/>
        <v>7.125</v>
      </c>
      <c r="I127" s="28"/>
      <c r="J127" s="160">
        <f>IF(I127&lt;3,0,IF(I127&lt;10,G127*I127,H127*I127))</f>
        <v>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</row>
    <row r="128" spans="1:198" s="4" customFormat="1" ht="21.75" customHeight="1" x14ac:dyDescent="0.25">
      <c r="A128" s="3"/>
      <c r="B128" s="94"/>
      <c r="C128" s="238" t="s">
        <v>87</v>
      </c>
      <c r="D128" s="239"/>
      <c r="E128" s="30">
        <v>1</v>
      </c>
      <c r="F128" s="29" t="s">
        <v>77</v>
      </c>
      <c r="G128" s="187">
        <v>14.9</v>
      </c>
      <c r="H128" s="174">
        <f t="shared" si="20"/>
        <v>14.155000000000001</v>
      </c>
      <c r="I128" s="28"/>
      <c r="J128" s="160">
        <f t="shared" si="19"/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</row>
    <row r="129" spans="1:198" s="4" customFormat="1" ht="21.75" customHeight="1" x14ac:dyDescent="0.25">
      <c r="A129" s="3"/>
      <c r="B129" s="2"/>
      <c r="C129" s="238" t="s">
        <v>86</v>
      </c>
      <c r="D129" s="239"/>
      <c r="E129" s="30">
        <v>1</v>
      </c>
      <c r="F129" s="29" t="s">
        <v>304</v>
      </c>
      <c r="G129" s="174">
        <v>10.95</v>
      </c>
      <c r="H129" s="174">
        <f t="shared" si="20"/>
        <v>10.4025</v>
      </c>
      <c r="I129" s="28"/>
      <c r="J129" s="160">
        <f t="shared" si="19"/>
        <v>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</row>
    <row r="130" spans="1:198" s="4" customFormat="1" ht="21.75" customHeight="1" x14ac:dyDescent="0.25">
      <c r="A130" s="3"/>
      <c r="B130" s="159" t="s">
        <v>8</v>
      </c>
      <c r="C130" s="238" t="s">
        <v>245</v>
      </c>
      <c r="D130" s="239">
        <v>1</v>
      </c>
      <c r="E130" s="30">
        <v>1</v>
      </c>
      <c r="F130" s="29" t="s">
        <v>169</v>
      </c>
      <c r="G130" s="174">
        <v>17.95</v>
      </c>
      <c r="H130" s="174">
        <f t="shared" si="20"/>
        <v>17.052499999999998</v>
      </c>
      <c r="I130" s="28"/>
      <c r="J130" s="160">
        <f t="shared" si="19"/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</row>
    <row r="131" spans="1:198" ht="21.75" customHeight="1" x14ac:dyDescent="0.25">
      <c r="C131" s="238" t="s">
        <v>85</v>
      </c>
      <c r="D131" s="239"/>
      <c r="E131" s="30">
        <v>1</v>
      </c>
      <c r="F131" s="29" t="s">
        <v>84</v>
      </c>
      <c r="G131" s="174">
        <v>24.3</v>
      </c>
      <c r="H131" s="174">
        <f t="shared" si="20"/>
        <v>23.085000000000001</v>
      </c>
      <c r="I131" s="28"/>
      <c r="J131" s="160">
        <f t="shared" si="19"/>
        <v>0</v>
      </c>
    </row>
    <row r="132" spans="1:198" ht="21.75" customHeight="1" x14ac:dyDescent="0.25">
      <c r="C132" s="238" t="s">
        <v>83</v>
      </c>
      <c r="D132" s="239"/>
      <c r="E132" s="30">
        <v>1</v>
      </c>
      <c r="F132" s="29" t="s">
        <v>82</v>
      </c>
      <c r="G132" s="174">
        <v>19.899999999999999</v>
      </c>
      <c r="H132" s="174">
        <f t="shared" si="20"/>
        <v>18.904999999999998</v>
      </c>
      <c r="I132" s="28"/>
      <c r="J132" s="160">
        <f t="shared" si="19"/>
        <v>0</v>
      </c>
    </row>
    <row r="133" spans="1:198" ht="21.75" customHeight="1" x14ac:dyDescent="0.25">
      <c r="A133" s="73"/>
      <c r="C133" s="238" t="s">
        <v>272</v>
      </c>
      <c r="D133" s="239"/>
      <c r="E133" s="30">
        <v>1</v>
      </c>
      <c r="F133" s="29" t="s">
        <v>77</v>
      </c>
      <c r="G133" s="174">
        <v>19.899999999999999</v>
      </c>
      <c r="H133" s="174">
        <f t="shared" si="20"/>
        <v>18.904999999999998</v>
      </c>
      <c r="I133" s="28"/>
      <c r="J133" s="160">
        <f t="shared" si="19"/>
        <v>0</v>
      </c>
    </row>
    <row r="134" spans="1:198" ht="21.75" customHeight="1" x14ac:dyDescent="0.25">
      <c r="A134" s="73"/>
      <c r="C134" s="238" t="s">
        <v>81</v>
      </c>
      <c r="D134" s="239"/>
      <c r="E134" s="30">
        <v>1</v>
      </c>
      <c r="F134" s="29" t="s">
        <v>80</v>
      </c>
      <c r="G134" s="174">
        <v>21.45</v>
      </c>
      <c r="H134" s="174">
        <f t="shared" si="20"/>
        <v>20.377499999999998</v>
      </c>
      <c r="I134" s="28"/>
      <c r="J134" s="160">
        <f t="shared" si="19"/>
        <v>0</v>
      </c>
    </row>
    <row r="135" spans="1:198" ht="21.75" customHeight="1" x14ac:dyDescent="0.25">
      <c r="B135" s="155"/>
      <c r="C135" s="238" t="s">
        <v>79</v>
      </c>
      <c r="D135" s="284"/>
      <c r="E135" s="30">
        <v>3</v>
      </c>
      <c r="F135" s="29" t="s">
        <v>305</v>
      </c>
      <c r="G135" s="187">
        <v>7.4</v>
      </c>
      <c r="H135" s="174">
        <f t="shared" si="20"/>
        <v>7.03</v>
      </c>
      <c r="I135" s="28"/>
      <c r="J135" s="160">
        <f>IF(I135&lt;3,0,IF(I135&lt;10,G135*I135,H135*I135))</f>
        <v>0</v>
      </c>
    </row>
    <row r="136" spans="1:198" ht="21.75" customHeight="1" x14ac:dyDescent="0.25">
      <c r="A136" s="73"/>
      <c r="C136" s="238" t="s">
        <v>78</v>
      </c>
      <c r="D136" s="239"/>
      <c r="E136" s="30">
        <v>1</v>
      </c>
      <c r="F136" s="106" t="s">
        <v>315</v>
      </c>
      <c r="G136" s="174">
        <v>38.9</v>
      </c>
      <c r="H136" s="174">
        <f t="shared" si="20"/>
        <v>36.954999999999998</v>
      </c>
      <c r="I136" s="28"/>
      <c r="J136" s="160">
        <f t="shared" si="19"/>
        <v>0</v>
      </c>
    </row>
    <row r="137" spans="1:198" ht="21.75" customHeight="1" x14ac:dyDescent="0.25">
      <c r="B137" s="72"/>
      <c r="C137" s="238" t="s">
        <v>76</v>
      </c>
      <c r="D137" s="239"/>
      <c r="E137" s="30">
        <v>1</v>
      </c>
      <c r="F137" s="106" t="s">
        <v>84</v>
      </c>
      <c r="G137" s="174">
        <v>24.3</v>
      </c>
      <c r="H137" s="174">
        <f t="shared" si="20"/>
        <v>23.085000000000001</v>
      </c>
      <c r="I137" s="28"/>
      <c r="J137" s="160">
        <f t="shared" si="19"/>
        <v>0</v>
      </c>
    </row>
    <row r="138" spans="1:198" s="4" customFormat="1" ht="18" customHeight="1" x14ac:dyDescent="0.25">
      <c r="A138" s="2"/>
      <c r="B138" s="2"/>
      <c r="C138" s="64"/>
      <c r="D138" s="64"/>
      <c r="E138" s="92"/>
      <c r="F138" s="62"/>
      <c r="G138" s="61"/>
      <c r="H138" s="61"/>
      <c r="I138" s="12" t="s">
        <v>75</v>
      </c>
      <c r="J138" s="197">
        <f>SUM(J124:J137)</f>
        <v>0</v>
      </c>
    </row>
    <row r="139" spans="1:198" ht="24" thickBot="1" x14ac:dyDescent="0.3">
      <c r="A139" s="240" t="s">
        <v>335</v>
      </c>
      <c r="B139" s="240"/>
      <c r="C139" s="240"/>
      <c r="D139" s="240"/>
      <c r="E139" s="240"/>
      <c r="F139" s="240"/>
      <c r="G139" s="240"/>
      <c r="H139" s="240"/>
      <c r="I139" s="240"/>
      <c r="J139" s="240"/>
    </row>
    <row r="140" spans="1:198" ht="24" customHeight="1" thickBot="1" x14ac:dyDescent="0.3">
      <c r="A140" s="40"/>
      <c r="B140" s="39"/>
      <c r="C140" s="38"/>
      <c r="E140" s="37" t="s">
        <v>49</v>
      </c>
      <c r="F140" s="36" t="s">
        <v>14</v>
      </c>
      <c r="G140" s="178" t="s">
        <v>48</v>
      </c>
      <c r="H140" s="178" t="s">
        <v>47</v>
      </c>
      <c r="I140" s="36" t="s">
        <v>11</v>
      </c>
      <c r="J140" s="200" t="s">
        <v>4</v>
      </c>
    </row>
    <row r="141" spans="1:198" ht="21" customHeight="1" x14ac:dyDescent="0.25">
      <c r="A141" s="90"/>
      <c r="B141" s="72"/>
      <c r="C141" s="278" t="s">
        <v>73</v>
      </c>
      <c r="D141" s="279"/>
      <c r="E141" s="88">
        <v>2</v>
      </c>
      <c r="F141" s="177" t="s">
        <v>98</v>
      </c>
      <c r="G141" s="179">
        <v>5.25</v>
      </c>
      <c r="H141" s="180">
        <f>G141-(G141*5/100)</f>
        <v>4.9874999999999998</v>
      </c>
      <c r="I141" s="199"/>
      <c r="J141" s="160">
        <f>IF(I141&lt;2,0,IF(I141&lt;10,G141*I141,H141*I141))</f>
        <v>0</v>
      </c>
    </row>
    <row r="142" spans="1:198" ht="21" customHeight="1" x14ac:dyDescent="0.25">
      <c r="A142" s="90"/>
      <c r="B142" s="155"/>
      <c r="C142" s="238" t="s">
        <v>159</v>
      </c>
      <c r="D142" s="239"/>
      <c r="E142" s="30">
        <v>2</v>
      </c>
      <c r="F142" s="48" t="s">
        <v>98</v>
      </c>
      <c r="G142" s="180">
        <v>5.25</v>
      </c>
      <c r="H142" s="180">
        <f t="shared" ref="H142:H198" si="21">G142-(G142*5/100)</f>
        <v>4.9874999999999998</v>
      </c>
      <c r="I142" s="183"/>
      <c r="J142" s="160">
        <f t="shared" ref="J142:J143" si="22">IF(I142&lt;2,0,IF(I142&lt;10,G142*I142,H142*I142))</f>
        <v>0</v>
      </c>
    </row>
    <row r="143" spans="1:198" ht="21" customHeight="1" x14ac:dyDescent="0.25">
      <c r="A143" s="90"/>
      <c r="B143" s="155"/>
      <c r="C143" s="238" t="s">
        <v>158</v>
      </c>
      <c r="D143" s="239"/>
      <c r="E143" s="30">
        <v>2</v>
      </c>
      <c r="F143" s="48" t="s">
        <v>98</v>
      </c>
      <c r="G143" s="181">
        <v>6.85</v>
      </c>
      <c r="H143" s="180">
        <f t="shared" si="21"/>
        <v>6.5074999999999994</v>
      </c>
      <c r="I143" s="183"/>
      <c r="J143" s="201">
        <f t="shared" si="22"/>
        <v>0</v>
      </c>
    </row>
    <row r="144" spans="1:198" ht="21" customHeight="1" x14ac:dyDescent="0.25">
      <c r="A144" s="73"/>
      <c r="B144" s="72"/>
      <c r="C144" s="238" t="s">
        <v>72</v>
      </c>
      <c r="D144" s="239"/>
      <c r="E144" s="30">
        <v>1</v>
      </c>
      <c r="F144" s="29" t="s">
        <v>57</v>
      </c>
      <c r="G144" s="181">
        <v>10.9</v>
      </c>
      <c r="H144" s="180">
        <f t="shared" si="21"/>
        <v>10.355</v>
      </c>
      <c r="I144" s="183"/>
      <c r="J144" s="160">
        <f>IF(I144&lt;10,G144*I144,H144*I144)</f>
        <v>0</v>
      </c>
    </row>
    <row r="145" spans="1:198" ht="21" customHeight="1" x14ac:dyDescent="0.25">
      <c r="A145" s="73"/>
      <c r="B145" s="72"/>
      <c r="C145" s="238" t="s">
        <v>71</v>
      </c>
      <c r="D145" s="239"/>
      <c r="E145" s="30">
        <v>2</v>
      </c>
      <c r="F145" s="48" t="s">
        <v>98</v>
      </c>
      <c r="G145" s="181">
        <v>9.1999999999999993</v>
      </c>
      <c r="H145" s="180">
        <f t="shared" si="21"/>
        <v>8.7399999999999984</v>
      </c>
      <c r="I145" s="183"/>
      <c r="J145" s="160">
        <f>IF(I145&lt;2,0,IF(I145&lt;10,G145*I145,H145*I145))</f>
        <v>0</v>
      </c>
    </row>
    <row r="146" spans="1:198" ht="21" customHeight="1" x14ac:dyDescent="0.25">
      <c r="A146" s="73"/>
      <c r="B146" s="72"/>
      <c r="C146" s="238" t="s">
        <v>302</v>
      </c>
      <c r="D146" s="284"/>
      <c r="E146" s="30">
        <v>3</v>
      </c>
      <c r="F146" s="29" t="s">
        <v>303</v>
      </c>
      <c r="G146" s="181">
        <v>12.95</v>
      </c>
      <c r="H146" s="180">
        <f t="shared" si="21"/>
        <v>12.302499999999998</v>
      </c>
      <c r="I146" s="183"/>
      <c r="J146" s="160">
        <f>IF(I146&lt;3,0,IF(I146&lt;10,G146*I146,H146*I146))</f>
        <v>0</v>
      </c>
    </row>
    <row r="147" spans="1:198" ht="21" customHeight="1" x14ac:dyDescent="0.25">
      <c r="A147" s="73"/>
      <c r="B147" s="72"/>
      <c r="C147" s="238" t="s">
        <v>198</v>
      </c>
      <c r="D147" s="239"/>
      <c r="E147" s="30">
        <v>1</v>
      </c>
      <c r="F147" s="29" t="s">
        <v>55</v>
      </c>
      <c r="G147" s="181">
        <v>11.2</v>
      </c>
      <c r="H147" s="191">
        <f t="shared" si="21"/>
        <v>10.639999999999999</v>
      </c>
      <c r="I147" s="183"/>
      <c r="J147" s="160">
        <f>IF(I147&lt;10,G147*I147,H147*I147)</f>
        <v>0</v>
      </c>
    </row>
    <row r="148" spans="1:198" ht="21" customHeight="1" x14ac:dyDescent="0.25">
      <c r="A148" s="73"/>
      <c r="B148" s="72"/>
      <c r="C148" s="238" t="s">
        <v>325</v>
      </c>
      <c r="D148" s="239"/>
      <c r="E148" s="30">
        <v>3</v>
      </c>
      <c r="F148" s="29" t="s">
        <v>53</v>
      </c>
      <c r="G148" s="191">
        <v>3.3</v>
      </c>
      <c r="H148" s="191">
        <f t="shared" si="21"/>
        <v>3.1349999999999998</v>
      </c>
      <c r="I148" s="183"/>
      <c r="J148" s="160">
        <f>IF(I148&lt;3,0,IF(I148&lt;10,G148*I148,H148*I148))</f>
        <v>0</v>
      </c>
      <c r="M148" s="191"/>
    </row>
    <row r="149" spans="1:198" ht="21" customHeight="1" x14ac:dyDescent="0.25">
      <c r="A149" s="73"/>
      <c r="B149" s="72"/>
      <c r="C149" s="165" t="s">
        <v>297</v>
      </c>
      <c r="D149" s="166"/>
      <c r="E149" s="30">
        <v>1</v>
      </c>
      <c r="F149" s="29" t="s">
        <v>298</v>
      </c>
      <c r="G149" s="191">
        <v>7.95</v>
      </c>
      <c r="H149" s="191">
        <f t="shared" si="21"/>
        <v>7.5525000000000002</v>
      </c>
      <c r="I149" s="183"/>
      <c r="J149" s="160">
        <f>IF(I149&lt;10,G149*I149,H149*I149)</f>
        <v>0</v>
      </c>
    </row>
    <row r="150" spans="1:198" ht="21" customHeight="1" x14ac:dyDescent="0.25">
      <c r="B150" s="72"/>
      <c r="C150" s="238" t="s">
        <v>199</v>
      </c>
      <c r="D150" s="239"/>
      <c r="E150" s="30">
        <v>3</v>
      </c>
      <c r="F150" s="29" t="s">
        <v>54</v>
      </c>
      <c r="G150" s="181">
        <v>7.3</v>
      </c>
      <c r="H150" s="180">
        <f t="shared" si="21"/>
        <v>6.9349999999999996</v>
      </c>
      <c r="I150" s="183"/>
      <c r="J150" s="160">
        <f t="shared" ref="J150:J178" si="23">IF(I150&lt;3,0,IF(I150&lt;10,G150*I150,H150*I150))</f>
        <v>0</v>
      </c>
    </row>
    <row r="151" spans="1:198" ht="21" customHeight="1" x14ac:dyDescent="0.25">
      <c r="B151" s="72"/>
      <c r="C151" s="238" t="s">
        <v>69</v>
      </c>
      <c r="D151" s="239"/>
      <c r="E151" s="30">
        <v>3</v>
      </c>
      <c r="F151" s="29" t="s">
        <v>54</v>
      </c>
      <c r="G151" s="181">
        <v>7.5</v>
      </c>
      <c r="H151" s="180">
        <f t="shared" si="21"/>
        <v>7.125</v>
      </c>
      <c r="I151" s="183"/>
      <c r="J151" s="160">
        <f t="shared" si="23"/>
        <v>0</v>
      </c>
    </row>
    <row r="152" spans="1:198" ht="21" customHeight="1" x14ac:dyDescent="0.25">
      <c r="B152" s="72"/>
      <c r="C152" s="238" t="s">
        <v>200</v>
      </c>
      <c r="D152" s="239"/>
      <c r="E152" s="30">
        <v>3</v>
      </c>
      <c r="F152" s="29" t="s">
        <v>98</v>
      </c>
      <c r="G152" s="191">
        <v>5.95</v>
      </c>
      <c r="H152" s="191">
        <f t="shared" si="21"/>
        <v>5.6524999999999999</v>
      </c>
      <c r="I152" s="183"/>
      <c r="J152" s="160">
        <f t="shared" si="23"/>
        <v>0</v>
      </c>
    </row>
    <row r="153" spans="1:198" ht="21" customHeight="1" x14ac:dyDescent="0.25">
      <c r="B153" s="72"/>
      <c r="C153" s="238" t="s">
        <v>202</v>
      </c>
      <c r="D153" s="239"/>
      <c r="E153" s="30">
        <v>3</v>
      </c>
      <c r="F153" s="29" t="s">
        <v>201</v>
      </c>
      <c r="G153" s="191">
        <v>5.95</v>
      </c>
      <c r="H153" s="191">
        <f t="shared" si="21"/>
        <v>5.6524999999999999</v>
      </c>
      <c r="I153" s="183"/>
      <c r="J153" s="160">
        <f t="shared" si="23"/>
        <v>0</v>
      </c>
    </row>
    <row r="154" spans="1:198" ht="21" customHeight="1" x14ac:dyDescent="0.25">
      <c r="B154" s="72"/>
      <c r="C154" s="238" t="s">
        <v>203</v>
      </c>
      <c r="D154" s="239"/>
      <c r="E154" s="30">
        <v>3</v>
      </c>
      <c r="F154" s="29" t="s">
        <v>98</v>
      </c>
      <c r="G154" s="191">
        <v>5.95</v>
      </c>
      <c r="H154" s="191">
        <f t="shared" si="21"/>
        <v>5.6524999999999999</v>
      </c>
      <c r="I154" s="183"/>
      <c r="J154" s="160">
        <f t="shared" si="23"/>
        <v>0</v>
      </c>
    </row>
    <row r="155" spans="1:198" ht="21" customHeight="1" x14ac:dyDescent="0.25">
      <c r="B155" s="72"/>
      <c r="C155" s="165" t="s">
        <v>68</v>
      </c>
      <c r="D155" s="166"/>
      <c r="E155" s="30">
        <v>3</v>
      </c>
      <c r="F155" s="29" t="s">
        <v>98</v>
      </c>
      <c r="G155" s="191">
        <v>5.95</v>
      </c>
      <c r="H155" s="191">
        <f t="shared" si="21"/>
        <v>5.6524999999999999</v>
      </c>
      <c r="I155" s="183"/>
      <c r="J155" s="160">
        <f t="shared" si="23"/>
        <v>0</v>
      </c>
    </row>
    <row r="156" spans="1:198" ht="21" customHeight="1" x14ac:dyDescent="0.25">
      <c r="B156" s="72"/>
      <c r="C156" s="238" t="s">
        <v>67</v>
      </c>
      <c r="D156" s="239"/>
      <c r="E156" s="30">
        <v>3</v>
      </c>
      <c r="F156" s="29" t="s">
        <v>98</v>
      </c>
      <c r="G156" s="181">
        <v>5.3</v>
      </c>
      <c r="H156" s="180">
        <f t="shared" si="21"/>
        <v>5.0350000000000001</v>
      </c>
      <c r="I156" s="183"/>
      <c r="J156" s="160">
        <f t="shared" si="23"/>
        <v>0</v>
      </c>
    </row>
    <row r="157" spans="1:198" s="4" customFormat="1" ht="21" customHeight="1" x14ac:dyDescent="0.25">
      <c r="A157" s="89"/>
      <c r="B157" s="72"/>
      <c r="C157" s="238" t="s">
        <v>66</v>
      </c>
      <c r="D157" s="239"/>
      <c r="E157" s="30">
        <v>1</v>
      </c>
      <c r="F157" s="29" t="s">
        <v>57</v>
      </c>
      <c r="G157" s="181">
        <v>8.9</v>
      </c>
      <c r="H157" s="180">
        <f t="shared" si="21"/>
        <v>8.4550000000000001</v>
      </c>
      <c r="I157" s="183"/>
      <c r="J157" s="160">
        <f>IF(I157&lt;10,G157*I157,H157*I157)</f>
        <v>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</row>
    <row r="158" spans="1:198" s="4" customFormat="1" ht="21" customHeight="1" x14ac:dyDescent="0.25">
      <c r="A158" s="34" t="s">
        <v>8</v>
      </c>
      <c r="B158" s="72"/>
      <c r="C158" s="238" t="s">
        <v>273</v>
      </c>
      <c r="D158" s="239"/>
      <c r="E158" s="30">
        <v>3</v>
      </c>
      <c r="F158" s="29" t="s">
        <v>98</v>
      </c>
      <c r="G158" s="181">
        <v>7.3</v>
      </c>
      <c r="H158" s="180">
        <f t="shared" si="21"/>
        <v>6.9349999999999996</v>
      </c>
      <c r="I158" s="183"/>
      <c r="J158" s="160">
        <f t="shared" si="23"/>
        <v>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</row>
    <row r="159" spans="1:198" s="4" customFormat="1" ht="21" customHeight="1" x14ac:dyDescent="0.25">
      <c r="A159" s="34"/>
      <c r="B159" s="159" t="s">
        <v>8</v>
      </c>
      <c r="C159" s="238" t="s">
        <v>244</v>
      </c>
      <c r="D159" s="239">
        <v>1</v>
      </c>
      <c r="E159" s="30">
        <v>1</v>
      </c>
      <c r="F159" s="29" t="s">
        <v>98</v>
      </c>
      <c r="G159" s="181">
        <v>13.95</v>
      </c>
      <c r="H159" s="180">
        <f t="shared" si="21"/>
        <v>13.2525</v>
      </c>
      <c r="I159" s="183"/>
      <c r="J159" s="160">
        <f>IF(I159&lt;10,G159*I159,H159*I159)</f>
        <v>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</row>
    <row r="160" spans="1:198" s="4" customFormat="1" ht="21" customHeight="1" x14ac:dyDescent="0.25">
      <c r="A160" s="89"/>
      <c r="B160" s="72"/>
      <c r="C160" s="238" t="s">
        <v>204</v>
      </c>
      <c r="D160" s="239"/>
      <c r="E160" s="30">
        <v>3</v>
      </c>
      <c r="F160" s="29" t="s">
        <v>98</v>
      </c>
      <c r="G160" s="181">
        <v>6.3</v>
      </c>
      <c r="H160" s="180">
        <f t="shared" si="21"/>
        <v>5.9849999999999994</v>
      </c>
      <c r="I160" s="183"/>
      <c r="J160" s="160">
        <f t="shared" si="23"/>
        <v>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</row>
    <row r="161" spans="1:198" s="4" customFormat="1" ht="21" customHeight="1" x14ac:dyDescent="0.25">
      <c r="A161" s="89"/>
      <c r="B161" s="72"/>
      <c r="C161" s="238" t="s">
        <v>205</v>
      </c>
      <c r="D161" s="239"/>
      <c r="E161" s="30">
        <v>3</v>
      </c>
      <c r="F161" s="29" t="s">
        <v>98</v>
      </c>
      <c r="G161" s="181">
        <v>6.3</v>
      </c>
      <c r="H161" s="180">
        <f t="shared" si="21"/>
        <v>5.9849999999999994</v>
      </c>
      <c r="I161" s="183"/>
      <c r="J161" s="160">
        <f t="shared" si="23"/>
        <v>0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</row>
    <row r="162" spans="1:198" s="4" customFormat="1" ht="22.5" customHeight="1" x14ac:dyDescent="0.25">
      <c r="A162" s="89"/>
      <c r="B162" s="72"/>
      <c r="C162" s="238" t="s">
        <v>206</v>
      </c>
      <c r="D162" s="239"/>
      <c r="E162" s="30">
        <v>3</v>
      </c>
      <c r="F162" s="29" t="s">
        <v>98</v>
      </c>
      <c r="G162" s="181">
        <v>6.3</v>
      </c>
      <c r="H162" s="180">
        <f t="shared" si="21"/>
        <v>5.9849999999999994</v>
      </c>
      <c r="I162" s="183"/>
      <c r="J162" s="160">
        <f t="shared" si="23"/>
        <v>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</row>
    <row r="163" spans="1:198" s="4" customFormat="1" ht="21" customHeight="1" x14ac:dyDescent="0.25">
      <c r="A163" s="89"/>
      <c r="B163" s="72"/>
      <c r="C163" s="238" t="s">
        <v>65</v>
      </c>
      <c r="D163" s="239"/>
      <c r="E163" s="30">
        <v>3</v>
      </c>
      <c r="F163" s="29" t="s">
        <v>62</v>
      </c>
      <c r="G163" s="181">
        <v>6.15</v>
      </c>
      <c r="H163" s="180">
        <f t="shared" si="21"/>
        <v>5.8425000000000002</v>
      </c>
      <c r="I163" s="183"/>
      <c r="J163" s="160">
        <f t="shared" si="23"/>
        <v>0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</row>
    <row r="164" spans="1:198" s="4" customFormat="1" ht="21" customHeight="1" x14ac:dyDescent="0.25">
      <c r="A164" s="34" t="s">
        <v>8</v>
      </c>
      <c r="B164" s="72"/>
      <c r="C164" s="282" t="s">
        <v>294</v>
      </c>
      <c r="D164" s="283"/>
      <c r="E164" s="30">
        <v>3</v>
      </c>
      <c r="F164" s="29" t="s">
        <v>55</v>
      </c>
      <c r="G164" s="181">
        <v>6.8</v>
      </c>
      <c r="H164" s="181">
        <f t="shared" si="21"/>
        <v>6.46</v>
      </c>
      <c r="I164" s="183"/>
      <c r="J164" s="160">
        <f t="shared" si="23"/>
        <v>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</row>
    <row r="165" spans="1:198" s="4" customFormat="1" ht="21" customHeight="1" x14ac:dyDescent="0.25">
      <c r="A165" s="34"/>
      <c r="B165" s="72"/>
      <c r="C165" s="282" t="s">
        <v>207</v>
      </c>
      <c r="D165" s="283"/>
      <c r="E165" s="30">
        <v>3</v>
      </c>
      <c r="F165" s="29" t="s">
        <v>55</v>
      </c>
      <c r="G165" s="181">
        <v>6.8</v>
      </c>
      <c r="H165" s="181">
        <f t="shared" si="21"/>
        <v>6.46</v>
      </c>
      <c r="I165" s="183"/>
      <c r="J165" s="160">
        <f t="shared" si="23"/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</row>
    <row r="166" spans="1:198" s="4" customFormat="1" ht="21" customHeight="1" x14ac:dyDescent="0.25">
      <c r="A166" s="34"/>
      <c r="B166" s="159" t="s">
        <v>8</v>
      </c>
      <c r="C166" s="282" t="s">
        <v>287</v>
      </c>
      <c r="D166" s="283"/>
      <c r="E166" s="30">
        <v>1</v>
      </c>
      <c r="F166" s="29" t="s">
        <v>98</v>
      </c>
      <c r="G166" s="181">
        <v>8.9499999999999993</v>
      </c>
      <c r="H166" s="180">
        <f t="shared" si="21"/>
        <v>8.5024999999999995</v>
      </c>
      <c r="I166" s="183"/>
      <c r="J166" s="160">
        <f>IF(I166&lt;10,G166*I166,H166*I166)</f>
        <v>0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</row>
    <row r="167" spans="1:198" s="4" customFormat="1" ht="21" customHeight="1" x14ac:dyDescent="0.25">
      <c r="A167" s="34"/>
      <c r="B167" s="155"/>
      <c r="C167" s="165" t="s">
        <v>160</v>
      </c>
      <c r="D167" s="170"/>
      <c r="E167" s="30">
        <v>3</v>
      </c>
      <c r="F167" s="29" t="s">
        <v>98</v>
      </c>
      <c r="G167" s="181">
        <v>7.65</v>
      </c>
      <c r="H167" s="180">
        <f t="shared" si="21"/>
        <v>7.2675000000000001</v>
      </c>
      <c r="I167" s="183"/>
      <c r="J167" s="160">
        <f t="shared" si="23"/>
        <v>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</row>
    <row r="168" spans="1:198" s="4" customFormat="1" ht="21" customHeight="1" x14ac:dyDescent="0.25">
      <c r="A168" s="89"/>
      <c r="B168" s="72"/>
      <c r="C168" s="280" t="s">
        <v>326</v>
      </c>
      <c r="D168" s="281"/>
      <c r="E168" s="30">
        <v>3</v>
      </c>
      <c r="F168" s="29" t="s">
        <v>98</v>
      </c>
      <c r="G168" s="192">
        <v>7.1</v>
      </c>
      <c r="H168" s="191">
        <f t="shared" si="21"/>
        <v>6.7449999999999992</v>
      </c>
      <c r="I168" s="183"/>
      <c r="J168" s="160">
        <f t="shared" si="23"/>
        <v>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</row>
    <row r="169" spans="1:198" s="4" customFormat="1" ht="21" customHeight="1" x14ac:dyDescent="0.25">
      <c r="A169" s="89"/>
      <c r="B169" s="72"/>
      <c r="C169" s="238" t="s">
        <v>209</v>
      </c>
      <c r="D169" s="239"/>
      <c r="E169" s="30">
        <v>3</v>
      </c>
      <c r="F169" s="29" t="s">
        <v>98</v>
      </c>
      <c r="G169" s="181">
        <v>7.4</v>
      </c>
      <c r="H169" s="180">
        <f t="shared" si="21"/>
        <v>7.03</v>
      </c>
      <c r="I169" s="183"/>
      <c r="J169" s="160">
        <f t="shared" si="23"/>
        <v>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</row>
    <row r="170" spans="1:198" s="4" customFormat="1" ht="21" customHeight="1" x14ac:dyDescent="0.25">
      <c r="A170" s="89"/>
      <c r="B170" s="72"/>
      <c r="C170" s="238" t="s">
        <v>208</v>
      </c>
      <c r="D170" s="239"/>
      <c r="E170" s="30">
        <v>3</v>
      </c>
      <c r="F170" s="29" t="s">
        <v>98</v>
      </c>
      <c r="G170" s="181">
        <v>7.4</v>
      </c>
      <c r="H170" s="180">
        <f t="shared" si="21"/>
        <v>7.03</v>
      </c>
      <c r="I170" s="183"/>
      <c r="J170" s="160">
        <f t="shared" si="23"/>
        <v>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</row>
    <row r="171" spans="1:198" s="4" customFormat="1" ht="21" customHeight="1" x14ac:dyDescent="0.25">
      <c r="A171" s="89"/>
      <c r="B171" s="72"/>
      <c r="C171" s="238" t="s">
        <v>210</v>
      </c>
      <c r="D171" s="239"/>
      <c r="E171" s="30">
        <v>1</v>
      </c>
      <c r="F171" s="29" t="s">
        <v>98</v>
      </c>
      <c r="G171" s="181">
        <v>8.6</v>
      </c>
      <c r="H171" s="180">
        <f t="shared" si="21"/>
        <v>8.17</v>
      </c>
      <c r="I171" s="183"/>
      <c r="J171" s="160">
        <f>IF(I171&lt;10,G171*I171,H171*I171)</f>
        <v>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</row>
    <row r="172" spans="1:198" s="4" customFormat="1" ht="21" customHeight="1" x14ac:dyDescent="0.25">
      <c r="A172" s="89"/>
      <c r="B172" s="72"/>
      <c r="C172" s="238" t="s">
        <v>292</v>
      </c>
      <c r="D172" s="239"/>
      <c r="E172" s="30">
        <v>3</v>
      </c>
      <c r="F172" s="29" t="s">
        <v>98</v>
      </c>
      <c r="G172" s="181">
        <v>7.1</v>
      </c>
      <c r="H172" s="180">
        <f t="shared" si="21"/>
        <v>6.7449999999999992</v>
      </c>
      <c r="I172" s="183"/>
      <c r="J172" s="160">
        <f t="shared" si="23"/>
        <v>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</row>
    <row r="173" spans="1:198" s="4" customFormat="1" ht="21" customHeight="1" x14ac:dyDescent="0.25">
      <c r="A173" s="89"/>
      <c r="B173" s="72"/>
      <c r="C173" s="238" t="s">
        <v>64</v>
      </c>
      <c r="D173" s="239"/>
      <c r="E173" s="30">
        <v>1</v>
      </c>
      <c r="F173" s="29" t="s">
        <v>306</v>
      </c>
      <c r="G173" s="192">
        <v>14.3</v>
      </c>
      <c r="H173" s="191">
        <f t="shared" si="21"/>
        <v>13.585000000000001</v>
      </c>
      <c r="I173" s="183"/>
      <c r="J173" s="160">
        <f>IF(I173&lt;10,G173*I173,H173*I173)</f>
        <v>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</row>
    <row r="174" spans="1:198" s="4" customFormat="1" ht="21" customHeight="1" x14ac:dyDescent="0.25">
      <c r="A174" s="73"/>
      <c r="B174" s="72"/>
      <c r="C174" s="238" t="s">
        <v>211</v>
      </c>
      <c r="D174" s="239"/>
      <c r="E174" s="30">
        <v>3</v>
      </c>
      <c r="F174" s="29" t="s">
        <v>212</v>
      </c>
      <c r="G174" s="181">
        <v>4.9000000000000004</v>
      </c>
      <c r="H174" s="180">
        <f t="shared" si="21"/>
        <v>4.6550000000000002</v>
      </c>
      <c r="I174" s="183"/>
      <c r="J174" s="160">
        <f t="shared" si="23"/>
        <v>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</row>
    <row r="175" spans="1:198" s="4" customFormat="1" ht="21" customHeight="1" x14ac:dyDescent="0.25">
      <c r="A175" s="73"/>
      <c r="B175" s="72"/>
      <c r="C175" s="238" t="s">
        <v>214</v>
      </c>
      <c r="D175" s="239"/>
      <c r="E175" s="30">
        <v>3</v>
      </c>
      <c r="F175" s="29" t="s">
        <v>98</v>
      </c>
      <c r="G175" s="181">
        <v>6.5</v>
      </c>
      <c r="H175" s="180">
        <f t="shared" si="21"/>
        <v>6.1749999999999998</v>
      </c>
      <c r="I175" s="183"/>
      <c r="J175" s="160">
        <f t="shared" si="23"/>
        <v>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</row>
    <row r="176" spans="1:198" s="4" customFormat="1" ht="21" customHeight="1" x14ac:dyDescent="0.25">
      <c r="A176" s="73"/>
      <c r="B176" s="72"/>
      <c r="C176" s="238" t="s">
        <v>215</v>
      </c>
      <c r="D176" s="239"/>
      <c r="E176" s="30">
        <v>3</v>
      </c>
      <c r="F176" s="29" t="s">
        <v>98</v>
      </c>
      <c r="G176" s="181">
        <v>6.5</v>
      </c>
      <c r="H176" s="180">
        <f t="shared" si="21"/>
        <v>6.1749999999999998</v>
      </c>
      <c r="I176" s="183"/>
      <c r="J176" s="160">
        <f t="shared" si="23"/>
        <v>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</row>
    <row r="177" spans="1:198" s="4" customFormat="1" ht="21" customHeight="1" x14ac:dyDescent="0.25">
      <c r="A177" s="73"/>
      <c r="B177" s="72"/>
      <c r="C177" s="238" t="s">
        <v>296</v>
      </c>
      <c r="D177" s="239"/>
      <c r="E177" s="30">
        <v>3</v>
      </c>
      <c r="F177" s="29" t="s">
        <v>98</v>
      </c>
      <c r="G177" s="181">
        <v>5.55</v>
      </c>
      <c r="H177" s="180">
        <f t="shared" si="21"/>
        <v>5.2725</v>
      </c>
      <c r="I177" s="183"/>
      <c r="J177" s="160">
        <f t="shared" si="23"/>
        <v>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</row>
    <row r="178" spans="1:198" s="4" customFormat="1" ht="21" customHeight="1" x14ac:dyDescent="0.25">
      <c r="A178" s="73"/>
      <c r="B178" s="72"/>
      <c r="C178" s="238" t="s">
        <v>216</v>
      </c>
      <c r="D178" s="239"/>
      <c r="E178" s="30">
        <v>3</v>
      </c>
      <c r="F178" s="29" t="s">
        <v>217</v>
      </c>
      <c r="G178" s="181">
        <v>5.55</v>
      </c>
      <c r="H178" s="180">
        <f t="shared" si="21"/>
        <v>5.2725</v>
      </c>
      <c r="I178" s="183"/>
      <c r="J178" s="160">
        <f t="shared" si="23"/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</row>
    <row r="179" spans="1:198" s="4" customFormat="1" ht="21" customHeight="1" x14ac:dyDescent="0.25">
      <c r="A179" s="73"/>
      <c r="B179" s="155"/>
      <c r="C179" s="238" t="s">
        <v>161</v>
      </c>
      <c r="D179" s="239"/>
      <c r="E179" s="30">
        <v>1</v>
      </c>
      <c r="F179" s="29" t="s">
        <v>98</v>
      </c>
      <c r="G179" s="181">
        <v>9.4499999999999993</v>
      </c>
      <c r="H179" s="180">
        <f t="shared" si="21"/>
        <v>8.9774999999999991</v>
      </c>
      <c r="I179" s="183"/>
      <c r="J179" s="160">
        <f>IF(I179&lt;10,G179*I179,H179*I179)</f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</row>
    <row r="180" spans="1:198" s="4" customFormat="1" ht="21" customHeight="1" x14ac:dyDescent="0.25">
      <c r="A180" s="73"/>
      <c r="B180" s="155"/>
      <c r="C180" s="238" t="s">
        <v>218</v>
      </c>
      <c r="D180" s="239"/>
      <c r="E180" s="30">
        <v>1</v>
      </c>
      <c r="F180" s="29" t="s">
        <v>98</v>
      </c>
      <c r="G180" s="181">
        <v>9.4499999999999993</v>
      </c>
      <c r="H180" s="180">
        <f t="shared" si="21"/>
        <v>8.9774999999999991</v>
      </c>
      <c r="I180" s="183"/>
      <c r="J180" s="160">
        <f>IF(I180&lt;10,G180*I180,H180*I180)</f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</row>
    <row r="181" spans="1:198" s="4" customFormat="1" ht="21" customHeight="1" x14ac:dyDescent="0.25">
      <c r="A181" s="73"/>
      <c r="B181" s="155"/>
      <c r="C181" s="238" t="s">
        <v>295</v>
      </c>
      <c r="D181" s="239"/>
      <c r="E181" s="30">
        <v>1</v>
      </c>
      <c r="F181" s="29" t="s">
        <v>98</v>
      </c>
      <c r="G181" s="181">
        <v>9.4499999999999993</v>
      </c>
      <c r="H181" s="180">
        <f t="shared" si="21"/>
        <v>8.9774999999999991</v>
      </c>
      <c r="I181" s="183"/>
      <c r="J181" s="160">
        <f t="shared" ref="J181" si="24">IF(I181&lt;10,G181*I181,H181*I181)</f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</row>
    <row r="182" spans="1:198" s="4" customFormat="1" ht="21" customHeight="1" x14ac:dyDescent="0.25">
      <c r="A182" s="73"/>
      <c r="B182" s="2"/>
      <c r="C182" s="238" t="s">
        <v>63</v>
      </c>
      <c r="D182" s="239"/>
      <c r="E182" s="30">
        <v>3</v>
      </c>
      <c r="F182" s="29" t="s">
        <v>98</v>
      </c>
      <c r="G182" s="181">
        <v>5.2</v>
      </c>
      <c r="H182" s="180">
        <f t="shared" si="21"/>
        <v>4.9400000000000004</v>
      </c>
      <c r="I182" s="183"/>
      <c r="J182" s="160">
        <f>IF(I182&lt;3,0,IF(I182&lt;10,G182*I182,H182*I182))</f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</row>
    <row r="183" spans="1:198" s="4" customFormat="1" ht="21" customHeight="1" x14ac:dyDescent="0.25">
      <c r="A183" s="73"/>
      <c r="B183" s="2"/>
      <c r="C183" s="238" t="s">
        <v>61</v>
      </c>
      <c r="D183" s="239"/>
      <c r="E183" s="30">
        <v>3</v>
      </c>
      <c r="F183" s="29" t="s">
        <v>99</v>
      </c>
      <c r="G183" s="181">
        <v>3.15</v>
      </c>
      <c r="H183" s="180">
        <f t="shared" si="21"/>
        <v>2.9924999999999997</v>
      </c>
      <c r="I183" s="183"/>
      <c r="J183" s="160">
        <f t="shared" ref="J183:J202" si="25">IF(I183&lt;3,0,IF(I183&lt;10,G183*I183,H183*I183))</f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</row>
    <row r="184" spans="1:198" s="4" customFormat="1" ht="21" customHeight="1" x14ac:dyDescent="0.25">
      <c r="A184" s="73"/>
      <c r="B184" s="2"/>
      <c r="C184" s="238" t="s">
        <v>219</v>
      </c>
      <c r="D184" s="239"/>
      <c r="E184" s="30">
        <v>1</v>
      </c>
      <c r="F184" s="29" t="s">
        <v>98</v>
      </c>
      <c r="G184" s="181">
        <v>8.4</v>
      </c>
      <c r="H184" s="180">
        <f t="shared" si="21"/>
        <v>7.98</v>
      </c>
      <c r="I184" s="183"/>
      <c r="J184" s="160">
        <f>IF(I184&lt;10,G184*I184,H184*I184)</f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</row>
    <row r="185" spans="1:198" s="4" customFormat="1" ht="21" customHeight="1" x14ac:dyDescent="0.25">
      <c r="A185" s="3"/>
      <c r="B185" s="155"/>
      <c r="C185" s="238" t="s">
        <v>162</v>
      </c>
      <c r="D185" s="239"/>
      <c r="E185" s="30">
        <v>1</v>
      </c>
      <c r="F185" s="29" t="s">
        <v>98</v>
      </c>
      <c r="G185" s="181">
        <v>8.4</v>
      </c>
      <c r="H185" s="180">
        <f t="shared" si="21"/>
        <v>7.98</v>
      </c>
      <c r="I185" s="183"/>
      <c r="J185" s="160">
        <f>IF(I185&lt;10,G185*I185,H185*I185)</f>
        <v>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</row>
    <row r="186" spans="1:198" s="4" customFormat="1" ht="21" customHeight="1" x14ac:dyDescent="0.25">
      <c r="A186" s="3"/>
      <c r="B186" s="2"/>
      <c r="C186" s="238" t="s">
        <v>220</v>
      </c>
      <c r="D186" s="239"/>
      <c r="E186" s="30">
        <v>1</v>
      </c>
      <c r="F186" s="29" t="s">
        <v>98</v>
      </c>
      <c r="G186" s="181">
        <v>8.35</v>
      </c>
      <c r="H186" s="180">
        <f t="shared" si="21"/>
        <v>7.9324999999999992</v>
      </c>
      <c r="I186" s="183"/>
      <c r="J186" s="160">
        <f>IF(I186&lt;10,G186*I186,H186*I186)</f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</row>
    <row r="187" spans="1:198" s="4" customFormat="1" ht="21" customHeight="1" x14ac:dyDescent="0.25">
      <c r="A187" s="3"/>
      <c r="B187" s="155"/>
      <c r="C187" s="238" t="s">
        <v>274</v>
      </c>
      <c r="D187" s="239"/>
      <c r="E187" s="30">
        <v>1</v>
      </c>
      <c r="F187" s="29" t="s">
        <v>98</v>
      </c>
      <c r="G187" s="181">
        <v>10.25</v>
      </c>
      <c r="H187" s="180">
        <f t="shared" si="21"/>
        <v>9.7375000000000007</v>
      </c>
      <c r="I187" s="183"/>
      <c r="J187" s="160">
        <f t="shared" ref="J187:J188" si="26">IF(I187&lt;10,G187*I187,H187*I187)</f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</row>
    <row r="188" spans="1:198" s="4" customFormat="1" ht="21" customHeight="1" x14ac:dyDescent="0.25">
      <c r="A188" s="3"/>
      <c r="B188" s="155"/>
      <c r="C188" s="238" t="s">
        <v>221</v>
      </c>
      <c r="D188" s="239"/>
      <c r="E188" s="30">
        <v>1</v>
      </c>
      <c r="F188" s="29" t="s">
        <v>222</v>
      </c>
      <c r="G188" s="181">
        <v>10.25</v>
      </c>
      <c r="H188" s="180">
        <f t="shared" si="21"/>
        <v>9.7375000000000007</v>
      </c>
      <c r="I188" s="183"/>
      <c r="J188" s="160">
        <f t="shared" si="26"/>
        <v>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</row>
    <row r="189" spans="1:198" s="4" customFormat="1" ht="21" customHeight="1" x14ac:dyDescent="0.25">
      <c r="A189" s="3"/>
      <c r="B189" s="2"/>
      <c r="C189" s="238" t="s">
        <v>60</v>
      </c>
      <c r="D189" s="239"/>
      <c r="E189" s="30">
        <v>3</v>
      </c>
      <c r="F189" s="29" t="s">
        <v>98</v>
      </c>
      <c r="G189" s="181">
        <v>6.3</v>
      </c>
      <c r="H189" s="180">
        <f t="shared" si="21"/>
        <v>5.9849999999999994</v>
      </c>
      <c r="I189" s="183"/>
      <c r="J189" s="160">
        <f t="shared" si="25"/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</row>
    <row r="190" spans="1:198" s="4" customFormat="1" ht="21" customHeight="1" x14ac:dyDescent="0.25">
      <c r="A190" s="3"/>
      <c r="B190" s="2"/>
      <c r="C190" s="238" t="s">
        <v>275</v>
      </c>
      <c r="D190" s="239"/>
      <c r="E190" s="30">
        <v>3</v>
      </c>
      <c r="F190" s="29" t="s">
        <v>98</v>
      </c>
      <c r="G190" s="181">
        <v>5.5</v>
      </c>
      <c r="H190" s="180">
        <f t="shared" si="21"/>
        <v>5.2249999999999996</v>
      </c>
      <c r="I190" s="183"/>
      <c r="J190" s="160">
        <f t="shared" si="25"/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</row>
    <row r="191" spans="1:198" s="4" customFormat="1" ht="21" customHeight="1" x14ac:dyDescent="0.25">
      <c r="A191" s="3"/>
      <c r="B191" s="2"/>
      <c r="C191" s="238" t="s">
        <v>223</v>
      </c>
      <c r="D191" s="239"/>
      <c r="E191" s="30">
        <v>3</v>
      </c>
      <c r="F191" s="29" t="s">
        <v>213</v>
      </c>
      <c r="G191" s="181">
        <v>7.6</v>
      </c>
      <c r="H191" s="180">
        <f t="shared" si="21"/>
        <v>7.22</v>
      </c>
      <c r="I191" s="183"/>
      <c r="J191" s="160">
        <f t="shared" si="25"/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</row>
    <row r="192" spans="1:198" s="4" customFormat="1" ht="21" customHeight="1" x14ac:dyDescent="0.25">
      <c r="A192" s="3"/>
      <c r="B192" s="31"/>
      <c r="C192" s="238" t="s">
        <v>224</v>
      </c>
      <c r="D192" s="239"/>
      <c r="E192" s="30">
        <v>3</v>
      </c>
      <c r="F192" s="29" t="s">
        <v>98</v>
      </c>
      <c r="G192" s="181">
        <v>7.75</v>
      </c>
      <c r="H192" s="180">
        <f t="shared" si="21"/>
        <v>7.3624999999999998</v>
      </c>
      <c r="I192" s="183"/>
      <c r="J192" s="160">
        <f t="shared" si="25"/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</row>
    <row r="193" spans="1:198" s="4" customFormat="1" ht="21" customHeight="1" x14ac:dyDescent="0.25">
      <c r="A193" s="3"/>
      <c r="B193" s="159" t="s">
        <v>8</v>
      </c>
      <c r="C193" s="238" t="s">
        <v>288</v>
      </c>
      <c r="D193" s="239">
        <v>2</v>
      </c>
      <c r="E193" s="30">
        <v>2</v>
      </c>
      <c r="F193" s="29" t="s">
        <v>98</v>
      </c>
      <c r="G193" s="181">
        <v>7.75</v>
      </c>
      <c r="H193" s="180">
        <f t="shared" si="21"/>
        <v>7.3624999999999998</v>
      </c>
      <c r="I193" s="183"/>
      <c r="J193" s="160">
        <f>IF(I193&lt;2,0,IF(I193&lt;10,G193*I193,H193*I193))</f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</row>
    <row r="194" spans="1:198" s="4" customFormat="1" ht="21" customHeight="1" x14ac:dyDescent="0.25">
      <c r="A194" s="3"/>
      <c r="B194" s="159" t="s">
        <v>8</v>
      </c>
      <c r="C194" s="238" t="s">
        <v>289</v>
      </c>
      <c r="D194" s="239"/>
      <c r="E194" s="30">
        <v>2</v>
      </c>
      <c r="F194" s="29" t="s">
        <v>98</v>
      </c>
      <c r="G194" s="181">
        <v>7.75</v>
      </c>
      <c r="H194" s="180">
        <f t="shared" si="21"/>
        <v>7.3624999999999998</v>
      </c>
      <c r="I194" s="183"/>
      <c r="J194" s="160">
        <f>IF(I194&lt;2,0,IF(I194&lt;10,G194*I194,H194*I194))</f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</row>
    <row r="195" spans="1:198" s="4" customFormat="1" ht="21" customHeight="1" x14ac:dyDescent="0.25">
      <c r="A195" s="3"/>
      <c r="B195" s="31"/>
      <c r="C195" s="238" t="s">
        <v>225</v>
      </c>
      <c r="D195" s="239"/>
      <c r="E195" s="30">
        <v>3</v>
      </c>
      <c r="F195" s="29" t="s">
        <v>99</v>
      </c>
      <c r="G195" s="181">
        <v>4.75</v>
      </c>
      <c r="H195" s="180">
        <f t="shared" si="21"/>
        <v>4.5125000000000002</v>
      </c>
      <c r="I195" s="183"/>
      <c r="J195" s="160">
        <f t="shared" si="25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</row>
    <row r="196" spans="1:198" s="4" customFormat="1" ht="21" customHeight="1" x14ac:dyDescent="0.25">
      <c r="A196" s="3"/>
      <c r="B196" s="31"/>
      <c r="C196" s="238" t="s">
        <v>59</v>
      </c>
      <c r="D196" s="239"/>
      <c r="E196" s="30">
        <v>1</v>
      </c>
      <c r="F196" s="29" t="s">
        <v>62</v>
      </c>
      <c r="G196" s="181">
        <v>8.1999999999999993</v>
      </c>
      <c r="H196" s="180">
        <f t="shared" si="21"/>
        <v>7.7899999999999991</v>
      </c>
      <c r="I196" s="183"/>
      <c r="J196" s="160">
        <f>IF(I196&lt;10,G196*I196,H196*I196)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</row>
    <row r="197" spans="1:198" s="4" customFormat="1" ht="21" customHeight="1" x14ac:dyDescent="0.25">
      <c r="A197" s="3"/>
      <c r="B197" s="2"/>
      <c r="C197" s="238" t="s">
        <v>226</v>
      </c>
      <c r="D197" s="239"/>
      <c r="E197" s="30">
        <v>3</v>
      </c>
      <c r="F197" s="29" t="s">
        <v>99</v>
      </c>
      <c r="G197" s="181">
        <v>3.8</v>
      </c>
      <c r="H197" s="180">
        <f t="shared" si="21"/>
        <v>3.61</v>
      </c>
      <c r="I197" s="183"/>
      <c r="J197" s="160">
        <f t="shared" si="25"/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</row>
    <row r="198" spans="1:198" s="4" customFormat="1" ht="21" customHeight="1" x14ac:dyDescent="0.25">
      <c r="A198" s="3"/>
      <c r="B198" s="31"/>
      <c r="C198" s="238" t="s">
        <v>58</v>
      </c>
      <c r="D198" s="239"/>
      <c r="E198" s="30">
        <v>3</v>
      </c>
      <c r="F198" s="29" t="s">
        <v>57</v>
      </c>
      <c r="G198" s="181">
        <v>6.9</v>
      </c>
      <c r="H198" s="180">
        <f t="shared" si="21"/>
        <v>6.5550000000000006</v>
      </c>
      <c r="I198" s="183"/>
      <c r="J198" s="160">
        <f t="shared" si="25"/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</row>
    <row r="199" spans="1:198" s="4" customFormat="1" ht="21" customHeight="1" x14ac:dyDescent="0.25">
      <c r="A199" s="3"/>
      <c r="B199" s="2"/>
      <c r="C199" s="238" t="s">
        <v>332</v>
      </c>
      <c r="D199" s="239"/>
      <c r="E199" s="30">
        <v>1</v>
      </c>
      <c r="F199" s="29" t="s">
        <v>98</v>
      </c>
      <c r="G199" s="181">
        <v>10.45</v>
      </c>
      <c r="H199" s="180">
        <f t="shared" ref="H199:H208" si="27">G199-(G199*5/100)</f>
        <v>9.9274999999999984</v>
      </c>
      <c r="I199" s="183"/>
      <c r="J199" s="160">
        <f>IF(I199&lt;10,G199*I199,H199*I199)</f>
        <v>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</row>
    <row r="200" spans="1:198" s="4" customFormat="1" ht="21" customHeight="1" x14ac:dyDescent="0.25">
      <c r="A200" s="3"/>
      <c r="B200" s="2"/>
      <c r="C200" s="280" t="s">
        <v>313</v>
      </c>
      <c r="D200" s="281"/>
      <c r="E200" s="30">
        <v>3</v>
      </c>
      <c r="F200" s="29" t="s">
        <v>57</v>
      </c>
      <c r="G200" s="181">
        <v>5.25</v>
      </c>
      <c r="H200" s="191">
        <f t="shared" si="27"/>
        <v>4.9874999999999998</v>
      </c>
      <c r="I200" s="183"/>
      <c r="J200" s="160">
        <f t="shared" si="25"/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</row>
    <row r="201" spans="1:198" s="4" customFormat="1" ht="21" customHeight="1" x14ac:dyDescent="0.25">
      <c r="A201" s="3"/>
      <c r="B201" s="2"/>
      <c r="C201" s="238" t="s">
        <v>56</v>
      </c>
      <c r="D201" s="239"/>
      <c r="E201" s="30">
        <v>3</v>
      </c>
      <c r="F201" s="29" t="s">
        <v>57</v>
      </c>
      <c r="G201" s="181">
        <v>5.25</v>
      </c>
      <c r="H201" s="191">
        <f t="shared" si="27"/>
        <v>4.9874999999999998</v>
      </c>
      <c r="I201" s="183"/>
      <c r="J201" s="160">
        <f t="shared" si="25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</row>
    <row r="202" spans="1:198" s="4" customFormat="1" ht="21" customHeight="1" x14ac:dyDescent="0.25">
      <c r="A202" s="32"/>
      <c r="B202" s="2"/>
      <c r="C202" s="238" t="s">
        <v>307</v>
      </c>
      <c r="D202" s="239"/>
      <c r="E202" s="30">
        <v>3</v>
      </c>
      <c r="F202" s="29" t="s">
        <v>98</v>
      </c>
      <c r="G202" s="181">
        <v>5.8</v>
      </c>
      <c r="H202" s="180">
        <f t="shared" si="27"/>
        <v>5.51</v>
      </c>
      <c r="I202" s="183"/>
      <c r="J202" s="160">
        <f t="shared" si="25"/>
        <v>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</row>
    <row r="203" spans="1:198" s="4" customFormat="1" ht="21" customHeight="1" x14ac:dyDescent="0.25">
      <c r="A203" s="32"/>
      <c r="B203" s="2"/>
      <c r="C203" s="238" t="s">
        <v>227</v>
      </c>
      <c r="D203" s="239"/>
      <c r="E203" s="156">
        <v>1</v>
      </c>
      <c r="F203" s="157" t="s">
        <v>98</v>
      </c>
      <c r="G203" s="182">
        <v>9.9</v>
      </c>
      <c r="H203" s="180">
        <f t="shared" si="27"/>
        <v>9.4050000000000011</v>
      </c>
      <c r="I203" s="184"/>
      <c r="J203" s="162">
        <f>IF(I203&lt;10,G203*I203,H203*I203)</f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</row>
    <row r="204" spans="1:198" s="4" customFormat="1" ht="21" customHeight="1" x14ac:dyDescent="0.25">
      <c r="A204" s="32"/>
      <c r="B204" s="2"/>
      <c r="C204" s="238" t="s">
        <v>228</v>
      </c>
      <c r="D204" s="239"/>
      <c r="E204" s="156">
        <v>1</v>
      </c>
      <c r="F204" s="157" t="s">
        <v>57</v>
      </c>
      <c r="G204" s="182">
        <v>9.9</v>
      </c>
      <c r="H204" s="180">
        <f t="shared" si="27"/>
        <v>9.4050000000000011</v>
      </c>
      <c r="I204" s="184"/>
      <c r="J204" s="162">
        <f t="shared" ref="J204:J207" si="28">IF(I204&lt;10,G204*I204,H204*I204)</f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</row>
    <row r="205" spans="1:198" s="4" customFormat="1" ht="21" customHeight="1" x14ac:dyDescent="0.25">
      <c r="A205" s="32"/>
      <c r="B205" s="2"/>
      <c r="C205" s="280" t="s">
        <v>327</v>
      </c>
      <c r="D205" s="281"/>
      <c r="E205" s="156">
        <v>1</v>
      </c>
      <c r="F205" s="157" t="s">
        <v>312</v>
      </c>
      <c r="G205" s="193">
        <v>9.9</v>
      </c>
      <c r="H205" s="191">
        <f t="shared" si="27"/>
        <v>9.4050000000000011</v>
      </c>
      <c r="I205" s="184"/>
      <c r="J205" s="162">
        <f t="shared" si="28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</row>
    <row r="206" spans="1:198" s="4" customFormat="1" ht="21" customHeight="1" x14ac:dyDescent="0.25">
      <c r="A206" s="32"/>
      <c r="B206" s="2"/>
      <c r="C206" s="280" t="s">
        <v>328</v>
      </c>
      <c r="D206" s="281"/>
      <c r="E206" s="156">
        <v>1</v>
      </c>
      <c r="F206" s="157" t="s">
        <v>312</v>
      </c>
      <c r="G206" s="193">
        <v>9.9</v>
      </c>
      <c r="H206" s="191">
        <f t="shared" si="27"/>
        <v>9.4050000000000011</v>
      </c>
      <c r="I206" s="184"/>
      <c r="J206" s="162">
        <f t="shared" si="28"/>
        <v>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</row>
    <row r="207" spans="1:198" s="4" customFormat="1" ht="21" customHeight="1" x14ac:dyDescent="0.25">
      <c r="A207" s="32"/>
      <c r="B207" s="159" t="s">
        <v>8</v>
      </c>
      <c r="C207" s="280" t="s">
        <v>329</v>
      </c>
      <c r="D207" s="281">
        <v>1</v>
      </c>
      <c r="E207" s="156">
        <v>1</v>
      </c>
      <c r="F207" s="157" t="s">
        <v>308</v>
      </c>
      <c r="G207" s="193">
        <v>25</v>
      </c>
      <c r="H207" s="191">
        <f t="shared" si="27"/>
        <v>23.75</v>
      </c>
      <c r="I207" s="184"/>
      <c r="J207" s="162">
        <f t="shared" si="28"/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</row>
    <row r="208" spans="1:198" s="4" customFormat="1" ht="21" customHeight="1" thickBot="1" x14ac:dyDescent="0.3">
      <c r="A208" s="3"/>
      <c r="B208" s="31"/>
      <c r="C208" s="275" t="s">
        <v>52</v>
      </c>
      <c r="D208" s="276"/>
      <c r="E208" s="86">
        <v>3</v>
      </c>
      <c r="F208" s="105" t="s">
        <v>57</v>
      </c>
      <c r="G208" s="194">
        <v>7.9</v>
      </c>
      <c r="H208" s="194">
        <f t="shared" si="27"/>
        <v>7.5050000000000008</v>
      </c>
      <c r="I208" s="185"/>
      <c r="J208" s="163">
        <f t="shared" ref="J208" si="29">IF(I208&lt;3,0,IF(I208&lt;10,G208*I208,H208*I208))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</row>
    <row r="209" spans="1:198" s="4" customFormat="1" ht="15" x14ac:dyDescent="0.25">
      <c r="A209" s="3"/>
      <c r="B209" s="41"/>
      <c r="C209" s="41"/>
      <c r="D209" s="41"/>
      <c r="E209" s="41"/>
      <c r="F209" s="41"/>
      <c r="G209" s="41"/>
      <c r="H209" s="234" t="s">
        <v>51</v>
      </c>
      <c r="I209" s="234"/>
      <c r="J209" s="197">
        <f>SUM(J141:J208)</f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</row>
    <row r="210" spans="1:198" s="4" customFormat="1" ht="24" thickBot="1" x14ac:dyDescent="0.3">
      <c r="A210" s="240" t="s">
        <v>50</v>
      </c>
      <c r="B210" s="240"/>
      <c r="C210" s="240"/>
      <c r="D210" s="240"/>
      <c r="E210" s="240"/>
      <c r="F210" s="240"/>
      <c r="G210" s="240"/>
      <c r="H210" s="240"/>
      <c r="I210" s="240"/>
      <c r="J210" s="24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</row>
    <row r="211" spans="1:198" s="4" customFormat="1" ht="24" customHeight="1" thickBot="1" x14ac:dyDescent="0.3">
      <c r="A211" s="40"/>
      <c r="B211" s="39"/>
      <c r="C211" s="38"/>
      <c r="D211" s="1"/>
      <c r="E211" s="37" t="s">
        <v>49</v>
      </c>
      <c r="F211" s="36" t="s">
        <v>14</v>
      </c>
      <c r="G211" s="36" t="s">
        <v>48</v>
      </c>
      <c r="H211" s="36" t="s">
        <v>47</v>
      </c>
      <c r="I211" s="36" t="s">
        <v>11</v>
      </c>
      <c r="J211" s="35" t="s">
        <v>4</v>
      </c>
      <c r="K211" s="1"/>
      <c r="L211" s="1"/>
      <c r="M211" s="1"/>
      <c r="N211" s="22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</row>
    <row r="212" spans="1:198" s="4" customFormat="1" ht="21.75" customHeight="1" x14ac:dyDescent="0.25">
      <c r="A212" s="73"/>
      <c r="B212" s="87"/>
      <c r="C212" s="278" t="s">
        <v>276</v>
      </c>
      <c r="D212" s="279"/>
      <c r="E212" s="88">
        <v>1</v>
      </c>
      <c r="F212" s="50" t="s">
        <v>40</v>
      </c>
      <c r="G212" s="174">
        <v>9.5</v>
      </c>
      <c r="H212" s="174">
        <f>G212-(G212*5/100)</f>
        <v>9.0250000000000004</v>
      </c>
      <c r="I212" s="57"/>
      <c r="J212" s="218">
        <f>IF(I212&lt;10,G212*I212,H212*I212)</f>
        <v>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</row>
    <row r="213" spans="1:198" s="4" customFormat="1" ht="21.75" customHeight="1" x14ac:dyDescent="0.25">
      <c r="A213" s="73"/>
      <c r="B213" s="87"/>
      <c r="C213" s="238" t="s">
        <v>229</v>
      </c>
      <c r="D213" s="239"/>
      <c r="E213" s="30">
        <v>1</v>
      </c>
      <c r="F213" s="29" t="s">
        <v>40</v>
      </c>
      <c r="G213" s="174">
        <v>8.1999999999999993</v>
      </c>
      <c r="H213" s="174">
        <f t="shared" ref="H213:H228" si="30">G213-(G213*5/100)</f>
        <v>7.7899999999999991</v>
      </c>
      <c r="I213" s="28"/>
      <c r="J213" s="219">
        <f t="shared" ref="J213:J228" si="31">IF(I213&lt;10,G213*I213,H213*I213)</f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</row>
    <row r="214" spans="1:198" s="4" customFormat="1" ht="21.75" customHeight="1" x14ac:dyDescent="0.25">
      <c r="A214" s="73"/>
      <c r="B214" s="87"/>
      <c r="C214" s="280" t="s">
        <v>330</v>
      </c>
      <c r="D214" s="281"/>
      <c r="E214" s="30">
        <v>1</v>
      </c>
      <c r="F214" s="29" t="s">
        <v>40</v>
      </c>
      <c r="G214" s="174">
        <v>8.1999999999999993</v>
      </c>
      <c r="H214" s="174">
        <f t="shared" si="30"/>
        <v>7.7899999999999991</v>
      </c>
      <c r="I214" s="28"/>
      <c r="J214" s="219">
        <f t="shared" si="31"/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</row>
    <row r="215" spans="1:198" s="4" customFormat="1" ht="21.75" customHeight="1" x14ac:dyDescent="0.25">
      <c r="A215" s="73"/>
      <c r="B215" s="87"/>
      <c r="C215" s="238" t="s">
        <v>230</v>
      </c>
      <c r="D215" s="239"/>
      <c r="E215" s="30">
        <v>1</v>
      </c>
      <c r="F215" s="29" t="s">
        <v>40</v>
      </c>
      <c r="G215" s="174">
        <v>8.1999999999999993</v>
      </c>
      <c r="H215" s="174">
        <f t="shared" si="30"/>
        <v>7.7899999999999991</v>
      </c>
      <c r="I215" s="28"/>
      <c r="J215" s="219">
        <f t="shared" si="31"/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</row>
    <row r="216" spans="1:198" s="4" customFormat="1" ht="21.75" customHeight="1" x14ac:dyDescent="0.25">
      <c r="A216" s="73"/>
      <c r="B216" s="87"/>
      <c r="C216" s="238" t="s">
        <v>231</v>
      </c>
      <c r="D216" s="239"/>
      <c r="E216" s="30">
        <v>1</v>
      </c>
      <c r="F216" s="29" t="s">
        <v>40</v>
      </c>
      <c r="G216" s="174">
        <v>8.1999999999999993</v>
      </c>
      <c r="H216" s="174">
        <f t="shared" si="30"/>
        <v>7.7899999999999991</v>
      </c>
      <c r="I216" s="28"/>
      <c r="J216" s="219">
        <f t="shared" si="31"/>
        <v>0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</row>
    <row r="217" spans="1:198" s="4" customFormat="1" ht="21.75" customHeight="1" x14ac:dyDescent="0.25">
      <c r="A217" s="73"/>
      <c r="B217" s="87"/>
      <c r="C217" s="238" t="s">
        <v>232</v>
      </c>
      <c r="D217" s="239"/>
      <c r="E217" s="30">
        <v>1</v>
      </c>
      <c r="F217" s="29" t="s">
        <v>40</v>
      </c>
      <c r="G217" s="174">
        <v>8.1999999999999993</v>
      </c>
      <c r="H217" s="174">
        <f t="shared" si="30"/>
        <v>7.7899999999999991</v>
      </c>
      <c r="I217" s="28"/>
      <c r="J217" s="220">
        <f t="shared" si="31"/>
        <v>0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</row>
    <row r="218" spans="1:198" s="4" customFormat="1" ht="21.75" customHeight="1" x14ac:dyDescent="0.25">
      <c r="A218" s="73"/>
      <c r="B218" s="87"/>
      <c r="C218" s="238" t="s">
        <v>233</v>
      </c>
      <c r="D218" s="239"/>
      <c r="E218" s="30">
        <v>1</v>
      </c>
      <c r="F218" s="29" t="s">
        <v>40</v>
      </c>
      <c r="G218" s="174">
        <v>8.1999999999999993</v>
      </c>
      <c r="H218" s="174">
        <f t="shared" si="30"/>
        <v>7.7899999999999991</v>
      </c>
      <c r="I218" s="28"/>
      <c r="J218" s="220">
        <f t="shared" si="31"/>
        <v>0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</row>
    <row r="219" spans="1:198" s="4" customFormat="1" ht="21.75" customHeight="1" x14ac:dyDescent="0.25">
      <c r="A219" s="73"/>
      <c r="B219" s="87"/>
      <c r="C219" s="238" t="s">
        <v>234</v>
      </c>
      <c r="D219" s="239"/>
      <c r="E219" s="30">
        <v>1</v>
      </c>
      <c r="F219" s="29" t="s">
        <v>40</v>
      </c>
      <c r="G219" s="174">
        <v>9</v>
      </c>
      <c r="H219" s="174">
        <f t="shared" si="30"/>
        <v>8.5500000000000007</v>
      </c>
      <c r="I219" s="28"/>
      <c r="J219" s="221">
        <f t="shared" si="31"/>
        <v>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</row>
    <row r="220" spans="1:198" s="4" customFormat="1" ht="21.75" customHeight="1" x14ac:dyDescent="0.25">
      <c r="A220" s="73"/>
      <c r="B220" s="87"/>
      <c r="C220" s="238" t="s">
        <v>235</v>
      </c>
      <c r="D220" s="239"/>
      <c r="E220" s="30">
        <v>1</v>
      </c>
      <c r="F220" s="29" t="s">
        <v>163</v>
      </c>
      <c r="G220" s="174">
        <v>15.95</v>
      </c>
      <c r="H220" s="174">
        <f t="shared" si="30"/>
        <v>15.1525</v>
      </c>
      <c r="I220" s="28"/>
      <c r="J220" s="219">
        <f t="shared" si="31"/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</row>
    <row r="221" spans="1:198" s="4" customFormat="1" ht="21.75" customHeight="1" x14ac:dyDescent="0.25">
      <c r="A221" s="73"/>
      <c r="B221" s="87"/>
      <c r="C221" s="238" t="s">
        <v>46</v>
      </c>
      <c r="D221" s="239"/>
      <c r="E221" s="30">
        <v>1</v>
      </c>
      <c r="F221" s="29" t="s">
        <v>40</v>
      </c>
      <c r="G221" s="174">
        <v>8.1999999999999993</v>
      </c>
      <c r="H221" s="174">
        <f t="shared" si="30"/>
        <v>7.7899999999999991</v>
      </c>
      <c r="I221" s="28"/>
      <c r="J221" s="219">
        <f t="shared" si="31"/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</row>
    <row r="222" spans="1:198" s="4" customFormat="1" ht="21.75" customHeight="1" x14ac:dyDescent="0.25">
      <c r="A222" s="73"/>
      <c r="B222" s="87"/>
      <c r="C222" s="238" t="s">
        <v>236</v>
      </c>
      <c r="D222" s="239"/>
      <c r="E222" s="30">
        <v>1</v>
      </c>
      <c r="F222" s="29" t="s">
        <v>40</v>
      </c>
      <c r="G222" s="174">
        <v>8.1999999999999993</v>
      </c>
      <c r="H222" s="174">
        <f t="shared" si="30"/>
        <v>7.7899999999999991</v>
      </c>
      <c r="I222" s="28"/>
      <c r="J222" s="219">
        <f t="shared" si="31"/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</row>
    <row r="223" spans="1:198" s="4" customFormat="1" ht="21.75" customHeight="1" x14ac:dyDescent="0.25">
      <c r="A223" s="3"/>
      <c r="B223" s="87"/>
      <c r="C223" s="238" t="s">
        <v>45</v>
      </c>
      <c r="D223" s="239"/>
      <c r="E223" s="30">
        <v>1</v>
      </c>
      <c r="F223" s="29" t="s">
        <v>40</v>
      </c>
      <c r="G223" s="174">
        <v>8.1999999999999993</v>
      </c>
      <c r="H223" s="174">
        <f t="shared" si="30"/>
        <v>7.7899999999999991</v>
      </c>
      <c r="I223" s="28"/>
      <c r="J223" s="219">
        <f t="shared" si="31"/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</row>
    <row r="224" spans="1:198" s="4" customFormat="1" ht="21.75" customHeight="1" x14ac:dyDescent="0.25">
      <c r="A224" s="3"/>
      <c r="B224" s="87"/>
      <c r="C224" s="238" t="s">
        <v>44</v>
      </c>
      <c r="D224" s="239"/>
      <c r="E224" s="30">
        <v>1</v>
      </c>
      <c r="F224" s="29" t="s">
        <v>40</v>
      </c>
      <c r="G224" s="174">
        <v>8.1999999999999993</v>
      </c>
      <c r="H224" s="174">
        <f t="shared" si="30"/>
        <v>7.7899999999999991</v>
      </c>
      <c r="I224" s="28"/>
      <c r="J224" s="219">
        <f t="shared" si="31"/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</row>
    <row r="225" spans="1:198" s="4" customFormat="1" ht="21.75" customHeight="1" x14ac:dyDescent="0.25">
      <c r="A225" s="3"/>
      <c r="B225" s="87"/>
      <c r="C225" s="238" t="s">
        <v>277</v>
      </c>
      <c r="D225" s="239"/>
      <c r="E225" s="30">
        <v>1</v>
      </c>
      <c r="F225" s="29" t="s">
        <v>40</v>
      </c>
      <c r="G225" s="174">
        <v>8.1999999999999993</v>
      </c>
      <c r="H225" s="174">
        <f t="shared" si="30"/>
        <v>7.7899999999999991</v>
      </c>
      <c r="I225" s="28"/>
      <c r="J225" s="219">
        <f t="shared" si="31"/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</row>
    <row r="226" spans="1:198" s="4" customFormat="1" ht="21.75" customHeight="1" x14ac:dyDescent="0.25">
      <c r="A226" s="3"/>
      <c r="B226" s="87"/>
      <c r="C226" s="238" t="s">
        <v>43</v>
      </c>
      <c r="D226" s="239"/>
      <c r="E226" s="30">
        <v>1</v>
      </c>
      <c r="F226" s="29" t="s">
        <v>40</v>
      </c>
      <c r="G226" s="174">
        <v>9.5</v>
      </c>
      <c r="H226" s="174">
        <f t="shared" si="30"/>
        <v>9.0250000000000004</v>
      </c>
      <c r="I226" s="28"/>
      <c r="J226" s="219">
        <f t="shared" si="31"/>
        <v>0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</row>
    <row r="227" spans="1:198" s="4" customFormat="1" ht="21.75" customHeight="1" x14ac:dyDescent="0.25">
      <c r="A227" s="3"/>
      <c r="B227" s="87"/>
      <c r="C227" s="238" t="s">
        <v>42</v>
      </c>
      <c r="D227" s="239"/>
      <c r="E227" s="30">
        <v>1</v>
      </c>
      <c r="F227" s="29" t="s">
        <v>40</v>
      </c>
      <c r="G227" s="174">
        <v>9.5</v>
      </c>
      <c r="H227" s="174">
        <f t="shared" si="30"/>
        <v>9.0250000000000004</v>
      </c>
      <c r="I227" s="28"/>
      <c r="J227" s="219">
        <f t="shared" si="31"/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</row>
    <row r="228" spans="1:198" s="4" customFormat="1" ht="21.75" customHeight="1" thickBot="1" x14ac:dyDescent="0.3">
      <c r="A228" s="41"/>
      <c r="B228" s="87"/>
      <c r="C228" s="275" t="s">
        <v>41</v>
      </c>
      <c r="D228" s="276"/>
      <c r="E228" s="86">
        <v>1</v>
      </c>
      <c r="F228" s="44" t="s">
        <v>40</v>
      </c>
      <c r="G228" s="176">
        <v>8.1999999999999993</v>
      </c>
      <c r="H228" s="174">
        <f t="shared" si="30"/>
        <v>7.7899999999999991</v>
      </c>
      <c r="I228" s="53"/>
      <c r="J228" s="223">
        <f t="shared" si="31"/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</row>
    <row r="229" spans="1:198" s="4" customFormat="1" ht="15" x14ac:dyDescent="0.25">
      <c r="A229" s="41"/>
      <c r="B229" s="41"/>
      <c r="C229" s="41"/>
      <c r="D229" s="41"/>
      <c r="E229" s="41"/>
      <c r="F229" s="41"/>
      <c r="G229" s="41"/>
      <c r="H229" s="235" t="s">
        <v>39</v>
      </c>
      <c r="I229" s="235"/>
      <c r="J229" s="222">
        <f>SUM(J212:J228)</f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</row>
    <row r="230" spans="1:198" s="4" customFormat="1" ht="15.75" x14ac:dyDescent="0.25">
      <c r="A230" s="85" t="s">
        <v>38</v>
      </c>
      <c r="B230" s="41"/>
      <c r="C230" s="41"/>
      <c r="D230" s="41"/>
      <c r="E230" s="41"/>
      <c r="F230" s="41"/>
      <c r="G230" s="41"/>
      <c r="H230" s="41"/>
      <c r="I230" s="41"/>
      <c r="J230" s="14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</row>
    <row r="231" spans="1:198" s="4" customFormat="1" ht="15.75" x14ac:dyDescent="0.25">
      <c r="A231" s="138" t="s">
        <v>8</v>
      </c>
      <c r="B231" s="139" t="s">
        <v>36</v>
      </c>
      <c r="C231" s="12"/>
      <c r="D231" s="41"/>
      <c r="E231" s="41"/>
      <c r="F231" s="41"/>
      <c r="G231" s="41"/>
      <c r="H231" s="41"/>
      <c r="I231" s="41"/>
      <c r="J231" s="14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</row>
    <row r="232" spans="1:198" s="4" customFormat="1" ht="17.25" customHeight="1" x14ac:dyDescent="0.25">
      <c r="A232" s="41" t="s">
        <v>37</v>
      </c>
      <c r="B232" s="84"/>
      <c r="C232" s="41"/>
      <c r="D232" s="41"/>
      <c r="F232" s="41"/>
      <c r="G232" s="41"/>
      <c r="H232" s="41"/>
      <c r="I232" s="41"/>
      <c r="J232" s="4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</row>
    <row r="233" spans="1:198" s="4" customFormat="1" ht="17.25" customHeight="1" x14ac:dyDescent="0.25">
      <c r="A233" s="277" t="s">
        <v>35</v>
      </c>
      <c r="B233" s="277"/>
      <c r="C233" s="277"/>
      <c r="D233" s="277"/>
      <c r="E233" s="277"/>
      <c r="F233" s="277"/>
      <c r="G233" s="277"/>
      <c r="H233" s="277"/>
      <c r="I233" s="277"/>
      <c r="J233" s="17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</row>
    <row r="234" spans="1:198" s="4" customFormat="1" ht="17.25" customHeight="1" x14ac:dyDescent="0.25">
      <c r="A234" s="83" t="s">
        <v>34</v>
      </c>
      <c r="B234" s="83"/>
      <c r="C234" s="83"/>
      <c r="D234" s="83"/>
      <c r="E234" s="83"/>
      <c r="F234" s="83"/>
      <c r="G234" s="83"/>
      <c r="H234" s="83"/>
      <c r="I234" s="83"/>
      <c r="J234" s="8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</row>
    <row r="235" spans="1:198" ht="27" customHeight="1" x14ac:dyDescent="0.25">
      <c r="A235" s="240" t="s">
        <v>33</v>
      </c>
      <c r="B235" s="240"/>
      <c r="C235" s="240"/>
      <c r="D235" s="240"/>
      <c r="E235" s="240"/>
      <c r="F235" s="240"/>
      <c r="G235" s="240"/>
      <c r="H235" s="240"/>
      <c r="I235" s="240"/>
      <c r="J235" s="240"/>
    </row>
    <row r="236" spans="1:198" s="4" customFormat="1" ht="9" customHeight="1" thickBot="1" x14ac:dyDescent="0.3">
      <c r="A236" s="3"/>
      <c r="B236" s="2"/>
      <c r="C236" s="82"/>
      <c r="D236" s="8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</row>
    <row r="237" spans="1:198" s="4" customFormat="1" ht="18" customHeight="1" x14ac:dyDescent="0.25">
      <c r="A237" s="3"/>
      <c r="B237" s="2"/>
      <c r="C237" s="80"/>
      <c r="D237" s="79"/>
      <c r="E237" s="78"/>
      <c r="F237" s="77"/>
      <c r="G237" s="76"/>
      <c r="H237" s="76"/>
      <c r="I237" s="75"/>
      <c r="J237" s="7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</row>
    <row r="238" spans="1:198" s="4" customFormat="1" ht="18" customHeight="1" x14ac:dyDescent="0.25">
      <c r="A238" s="3"/>
      <c r="B238" s="2"/>
      <c r="C238" s="261" t="s">
        <v>311</v>
      </c>
      <c r="D238" s="262"/>
      <c r="E238" s="262"/>
      <c r="F238" s="262"/>
      <c r="G238" s="262"/>
      <c r="H238" s="262"/>
      <c r="I238" s="262"/>
      <c r="J238" s="26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</row>
    <row r="239" spans="1:198" s="4" customFormat="1" ht="18" customHeight="1" x14ac:dyDescent="0.25">
      <c r="A239" s="3"/>
      <c r="B239" s="2"/>
      <c r="C239" s="261" t="s">
        <v>310</v>
      </c>
      <c r="D239" s="262"/>
      <c r="E239" s="262"/>
      <c r="F239" s="262"/>
      <c r="G239" s="262"/>
      <c r="H239" s="262"/>
      <c r="I239" s="262"/>
      <c r="J239" s="26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</row>
    <row r="240" spans="1:198" s="4" customFormat="1" ht="18" customHeight="1" x14ac:dyDescent="0.25">
      <c r="A240" s="73"/>
      <c r="B240" s="72"/>
      <c r="C240" s="261" t="s">
        <v>309</v>
      </c>
      <c r="D240" s="262"/>
      <c r="E240" s="262"/>
      <c r="F240" s="262"/>
      <c r="G240" s="262"/>
      <c r="H240" s="262"/>
      <c r="I240" s="262"/>
      <c r="J240" s="26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</row>
    <row r="241" spans="1:198" s="4" customFormat="1" ht="18" customHeight="1" thickBot="1" x14ac:dyDescent="0.3">
      <c r="A241" s="22"/>
      <c r="B241" s="66"/>
      <c r="C241" s="264"/>
      <c r="D241" s="265"/>
      <c r="E241" s="265"/>
      <c r="F241" s="265"/>
      <c r="G241" s="265"/>
      <c r="H241" s="265"/>
      <c r="I241" s="265"/>
      <c r="J241" s="26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</row>
    <row r="242" spans="1:198" s="4" customFormat="1" ht="22.5" customHeight="1" x14ac:dyDescent="0.25">
      <c r="A242" s="22"/>
      <c r="B242" s="66"/>
      <c r="C242" s="143" t="s">
        <v>164</v>
      </c>
      <c r="D242" s="143"/>
      <c r="E242" s="267"/>
      <c r="F242" s="267"/>
      <c r="G242" s="267"/>
      <c r="H242" s="267"/>
      <c r="I242" s="267"/>
      <c r="J242" s="26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</row>
    <row r="243" spans="1:198" s="4" customFormat="1" ht="12.75" customHeight="1" thickBot="1" x14ac:dyDescent="0.3">
      <c r="A243" s="22"/>
      <c r="B243" s="66"/>
      <c r="C243" s="172"/>
      <c r="D243" s="172"/>
      <c r="E243" s="172"/>
      <c r="F243" s="172"/>
      <c r="G243" s="172"/>
      <c r="H243" s="172"/>
      <c r="I243" s="172"/>
      <c r="J243" s="17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</row>
    <row r="244" spans="1:198" s="4" customFormat="1" ht="30" customHeight="1" thickBot="1" x14ac:dyDescent="0.3">
      <c r="A244" s="22"/>
      <c r="B244" s="66"/>
      <c r="C244" s="268" t="s">
        <v>32</v>
      </c>
      <c r="D244" s="269"/>
      <c r="E244" s="37" t="s">
        <v>15</v>
      </c>
      <c r="F244" s="270" t="s">
        <v>31</v>
      </c>
      <c r="G244" s="271"/>
      <c r="H244" s="271" t="s">
        <v>331</v>
      </c>
      <c r="I244" s="272"/>
      <c r="J244" s="35" t="s">
        <v>4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</row>
    <row r="245" spans="1:198" s="4" customFormat="1" ht="15.75" x14ac:dyDescent="0.25">
      <c r="A245" s="71"/>
      <c r="B245" s="70"/>
      <c r="C245" s="257" t="s">
        <v>30</v>
      </c>
      <c r="D245" s="258"/>
      <c r="E245" s="69" t="s">
        <v>29</v>
      </c>
      <c r="F245" s="253">
        <v>17.899999999999999</v>
      </c>
      <c r="G245" s="254"/>
      <c r="H245" s="273">
        <v>2</v>
      </c>
      <c r="I245" s="274"/>
      <c r="J245" s="68">
        <v>35.799999999999997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</row>
    <row r="246" spans="1:198" s="4" customFormat="1" ht="18" customHeight="1" x14ac:dyDescent="0.25">
      <c r="A246" s="22"/>
      <c r="B246" s="66"/>
      <c r="C246" s="259"/>
      <c r="D246" s="260"/>
      <c r="E246" s="67" t="s">
        <v>29</v>
      </c>
      <c r="F246" s="253">
        <v>17.899999999999999</v>
      </c>
      <c r="G246" s="254"/>
      <c r="H246" s="255"/>
      <c r="I246" s="256"/>
      <c r="J246" s="68">
        <f>F246*H246</f>
        <v>0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</row>
    <row r="247" spans="1:198" s="4" customFormat="1" ht="18" customHeight="1" x14ac:dyDescent="0.25">
      <c r="A247" s="22"/>
      <c r="B247" s="66"/>
      <c r="C247" s="259"/>
      <c r="D247" s="260"/>
      <c r="E247" s="67" t="s">
        <v>29</v>
      </c>
      <c r="F247" s="253">
        <v>17.899999999999999</v>
      </c>
      <c r="G247" s="254"/>
      <c r="H247" s="255"/>
      <c r="I247" s="256"/>
      <c r="J247" s="68">
        <f t="shared" ref="J247:J251" si="32">F247*H247</f>
        <v>0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</row>
    <row r="248" spans="1:198" s="4" customFormat="1" ht="18" customHeight="1" x14ac:dyDescent="0.25">
      <c r="A248" s="22"/>
      <c r="B248" s="66"/>
      <c r="C248" s="259"/>
      <c r="D248" s="260"/>
      <c r="E248" s="67" t="s">
        <v>29</v>
      </c>
      <c r="F248" s="253">
        <v>17.899999999999999</v>
      </c>
      <c r="G248" s="254"/>
      <c r="H248" s="255"/>
      <c r="I248" s="256"/>
      <c r="J248" s="68">
        <f t="shared" si="32"/>
        <v>0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</row>
    <row r="249" spans="1:198" s="4" customFormat="1" ht="18" customHeight="1" x14ac:dyDescent="0.25">
      <c r="A249" s="22"/>
      <c r="B249" s="66"/>
      <c r="C249" s="259"/>
      <c r="D249" s="260"/>
      <c r="E249" s="67" t="s">
        <v>29</v>
      </c>
      <c r="F249" s="253">
        <v>17.899999999999999</v>
      </c>
      <c r="G249" s="254"/>
      <c r="H249" s="255"/>
      <c r="I249" s="256"/>
      <c r="J249" s="68">
        <f t="shared" si="32"/>
        <v>0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</row>
    <row r="250" spans="1:198" s="4" customFormat="1" ht="18" customHeight="1" x14ac:dyDescent="0.25">
      <c r="A250" s="22"/>
      <c r="B250" s="66"/>
      <c r="C250" s="259"/>
      <c r="D250" s="260"/>
      <c r="E250" s="67" t="s">
        <v>29</v>
      </c>
      <c r="F250" s="253">
        <v>17.899999999999999</v>
      </c>
      <c r="G250" s="254"/>
      <c r="H250" s="255"/>
      <c r="I250" s="256"/>
      <c r="J250" s="68">
        <f t="shared" si="32"/>
        <v>0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</row>
    <row r="251" spans="1:198" s="4" customFormat="1" ht="18" customHeight="1" x14ac:dyDescent="0.25">
      <c r="A251" s="22"/>
      <c r="B251" s="66"/>
      <c r="C251" s="250"/>
      <c r="D251" s="251"/>
      <c r="E251" s="65" t="s">
        <v>29</v>
      </c>
      <c r="F251" s="253">
        <v>17.899999999999999</v>
      </c>
      <c r="G251" s="254"/>
      <c r="H251" s="255"/>
      <c r="I251" s="256"/>
      <c r="J251" s="68">
        <f t="shared" si="32"/>
        <v>0</v>
      </c>
      <c r="K251" s="6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</row>
    <row r="252" spans="1:198" s="4" customFormat="1" ht="21" customHeight="1" x14ac:dyDescent="0.25">
      <c r="A252" s="3"/>
      <c r="B252" s="2"/>
      <c r="C252" s="1"/>
      <c r="D252" s="1"/>
      <c r="E252" s="1"/>
      <c r="F252" s="1"/>
      <c r="G252" s="1"/>
      <c r="H252" s="252" t="s">
        <v>27</v>
      </c>
      <c r="I252" s="252"/>
      <c r="J252" s="197">
        <f>SUM(J246:J251)</f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</row>
    <row r="253" spans="1:198" s="4" customFormat="1" ht="1.5" customHeight="1" thickBot="1" x14ac:dyDescent="0.3">
      <c r="A253" s="31"/>
      <c r="B253" s="31"/>
      <c r="C253" s="64"/>
      <c r="D253" s="64"/>
      <c r="E253" s="63"/>
      <c r="F253" s="62"/>
      <c r="G253" s="61"/>
      <c r="H253" s="61"/>
      <c r="I253" s="60"/>
      <c r="J253" s="5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</row>
    <row r="254" spans="1:198" s="4" customFormat="1" ht="26.25" thickBot="1" x14ac:dyDescent="0.3">
      <c r="A254" s="3"/>
      <c r="B254" s="2"/>
      <c r="C254" s="52" t="s">
        <v>28</v>
      </c>
      <c r="D254" s="52"/>
      <c r="E254" s="37" t="s">
        <v>15</v>
      </c>
      <c r="F254" s="36" t="s">
        <v>14</v>
      </c>
      <c r="G254" s="36" t="s">
        <v>13</v>
      </c>
      <c r="H254" s="36" t="s">
        <v>12</v>
      </c>
      <c r="I254" s="36" t="s">
        <v>11</v>
      </c>
      <c r="J254" s="35" t="s">
        <v>4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</row>
    <row r="255" spans="1:198" s="4" customFormat="1" ht="18" customHeight="1" x14ac:dyDescent="0.25">
      <c r="A255" s="3"/>
      <c r="B255" s="31"/>
      <c r="C255" s="238" t="s">
        <v>237</v>
      </c>
      <c r="D255" s="239"/>
      <c r="E255" s="58">
        <v>1</v>
      </c>
      <c r="F255" s="50" t="s">
        <v>238</v>
      </c>
      <c r="G255" s="174">
        <v>5.95</v>
      </c>
      <c r="H255" s="174">
        <f>G255-(G255*5/100)</f>
        <v>5.6524999999999999</v>
      </c>
      <c r="I255" s="57"/>
      <c r="J255" s="27">
        <f>IF(I255&lt;10,G255*I255,H255*I255)</f>
        <v>0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</row>
    <row r="256" spans="1:198" s="4" customFormat="1" ht="18" customHeight="1" x14ac:dyDescent="0.25">
      <c r="A256" s="3"/>
      <c r="B256" s="31"/>
      <c r="C256" s="238" t="s">
        <v>239</v>
      </c>
      <c r="D256" s="239"/>
      <c r="E256" s="56">
        <v>1</v>
      </c>
      <c r="F256" s="48" t="s">
        <v>238</v>
      </c>
      <c r="G256" s="174">
        <v>5.95</v>
      </c>
      <c r="H256" s="174">
        <f t="shared" ref="H256:H267" si="33">G256-(G256*5/100)</f>
        <v>5.6524999999999999</v>
      </c>
      <c r="I256" s="55"/>
      <c r="J256" s="27">
        <f t="shared" ref="J256:J267" si="34">IF(I256&lt;10,G256*I256,H256*I256)</f>
        <v>0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</row>
    <row r="257" spans="1:198" s="4" customFormat="1" ht="18" customHeight="1" x14ac:dyDescent="0.25">
      <c r="A257" s="3"/>
      <c r="B257" s="31"/>
      <c r="C257" s="238" t="s">
        <v>337</v>
      </c>
      <c r="D257" s="239"/>
      <c r="E257" s="56">
        <v>1</v>
      </c>
      <c r="F257" s="48" t="s">
        <v>238</v>
      </c>
      <c r="G257" s="174">
        <v>5.95</v>
      </c>
      <c r="H257" s="174">
        <f t="shared" si="33"/>
        <v>5.6524999999999999</v>
      </c>
      <c r="I257" s="55"/>
      <c r="J257" s="27">
        <f t="shared" si="34"/>
        <v>0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</row>
    <row r="258" spans="1:198" s="4" customFormat="1" ht="18" customHeight="1" x14ac:dyDescent="0.25">
      <c r="A258" s="3"/>
      <c r="B258" s="31"/>
      <c r="C258" s="238" t="s">
        <v>278</v>
      </c>
      <c r="D258" s="239"/>
      <c r="E258" s="56">
        <v>1</v>
      </c>
      <c r="F258" s="48" t="s">
        <v>240</v>
      </c>
      <c r="G258" s="174">
        <v>27.9</v>
      </c>
      <c r="H258" s="174">
        <f t="shared" si="33"/>
        <v>26.504999999999999</v>
      </c>
      <c r="I258" s="55"/>
      <c r="J258" s="27">
        <f t="shared" si="34"/>
        <v>0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</row>
    <row r="259" spans="1:198" s="4" customFormat="1" ht="18" customHeight="1" x14ac:dyDescent="0.25">
      <c r="A259" s="3"/>
      <c r="B259" s="31"/>
      <c r="C259" s="238" t="s">
        <v>279</v>
      </c>
      <c r="D259" s="239"/>
      <c r="E259" s="54">
        <v>1</v>
      </c>
      <c r="F259" s="29" t="s">
        <v>241</v>
      </c>
      <c r="G259" s="174">
        <v>10.5</v>
      </c>
      <c r="H259" s="174">
        <f t="shared" si="33"/>
        <v>9.9749999999999996</v>
      </c>
      <c r="I259" s="28"/>
      <c r="J259" s="27">
        <f t="shared" si="34"/>
        <v>0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</row>
    <row r="260" spans="1:198" s="4" customFormat="1" ht="18" customHeight="1" x14ac:dyDescent="0.25">
      <c r="A260" s="3"/>
      <c r="B260" s="31"/>
      <c r="C260" s="238" t="s">
        <v>242</v>
      </c>
      <c r="D260" s="239"/>
      <c r="E260" s="54">
        <v>1</v>
      </c>
      <c r="F260" s="29" t="s">
        <v>241</v>
      </c>
      <c r="G260" s="174">
        <v>10.5</v>
      </c>
      <c r="H260" s="174">
        <f t="shared" si="33"/>
        <v>9.9749999999999996</v>
      </c>
      <c r="I260" s="28"/>
      <c r="J260" s="158">
        <f t="shared" si="34"/>
        <v>0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</row>
    <row r="261" spans="1:198" s="4" customFormat="1" ht="18" customHeight="1" x14ac:dyDescent="0.25">
      <c r="A261" s="3"/>
      <c r="B261" s="159" t="s">
        <v>8</v>
      </c>
      <c r="C261" s="238" t="s">
        <v>249</v>
      </c>
      <c r="D261" s="239">
        <v>1</v>
      </c>
      <c r="E261" s="56">
        <v>1</v>
      </c>
      <c r="F261" s="48" t="s">
        <v>248</v>
      </c>
      <c r="G261" s="174">
        <v>17.899999999999999</v>
      </c>
      <c r="H261" s="174">
        <f t="shared" si="33"/>
        <v>17.004999999999999</v>
      </c>
      <c r="I261" s="55"/>
      <c r="J261" s="27">
        <f t="shared" si="34"/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</row>
    <row r="262" spans="1:198" s="4" customFormat="1" ht="20.25" customHeight="1" x14ac:dyDescent="0.25">
      <c r="A262" s="3"/>
      <c r="B262" s="159" t="s">
        <v>8</v>
      </c>
      <c r="C262" s="238" t="s">
        <v>250</v>
      </c>
      <c r="D262" s="239">
        <v>1</v>
      </c>
      <c r="E262" s="56">
        <v>1</v>
      </c>
      <c r="F262" s="48" t="s">
        <v>248</v>
      </c>
      <c r="G262" s="174">
        <v>17.899999999999999</v>
      </c>
      <c r="H262" s="174">
        <f t="shared" si="33"/>
        <v>17.004999999999999</v>
      </c>
      <c r="I262" s="55"/>
      <c r="J262" s="27">
        <f t="shared" si="34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</row>
    <row r="263" spans="1:198" s="4" customFormat="1" ht="19.5" customHeight="1" x14ac:dyDescent="0.25">
      <c r="A263" s="3"/>
      <c r="B263" s="159" t="s">
        <v>8</v>
      </c>
      <c r="C263" s="238" t="s">
        <v>251</v>
      </c>
      <c r="D263" s="239">
        <v>1</v>
      </c>
      <c r="E263" s="56">
        <v>1</v>
      </c>
      <c r="F263" s="48" t="s">
        <v>248</v>
      </c>
      <c r="G263" s="174">
        <v>17.899999999999999</v>
      </c>
      <c r="H263" s="174">
        <f t="shared" si="33"/>
        <v>17.004999999999999</v>
      </c>
      <c r="I263" s="55"/>
      <c r="J263" s="27">
        <f t="shared" si="34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</row>
    <row r="264" spans="1:198" s="4" customFormat="1" ht="21.75" customHeight="1" x14ac:dyDescent="0.25">
      <c r="A264" s="3"/>
      <c r="B264" s="159" t="s">
        <v>8</v>
      </c>
      <c r="C264" s="238" t="s">
        <v>252</v>
      </c>
      <c r="D264" s="239">
        <v>1</v>
      </c>
      <c r="E264" s="56">
        <v>1</v>
      </c>
      <c r="F264" s="48" t="s">
        <v>248</v>
      </c>
      <c r="G264" s="174">
        <v>17.899999999999999</v>
      </c>
      <c r="H264" s="174">
        <f t="shared" si="33"/>
        <v>17.004999999999999</v>
      </c>
      <c r="I264" s="28"/>
      <c r="J264" s="27">
        <f t="shared" si="34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</row>
    <row r="265" spans="1:198" s="4" customFormat="1" ht="21.75" customHeight="1" x14ac:dyDescent="0.25">
      <c r="A265" s="3"/>
      <c r="B265" s="159" t="s">
        <v>8</v>
      </c>
      <c r="C265" s="238" t="s">
        <v>291</v>
      </c>
      <c r="D265" s="239">
        <v>1</v>
      </c>
      <c r="E265" s="56">
        <v>1</v>
      </c>
      <c r="F265" s="48" t="s">
        <v>301</v>
      </c>
      <c r="G265" s="174">
        <v>14.9</v>
      </c>
      <c r="H265" s="174">
        <f t="shared" si="33"/>
        <v>14.155000000000001</v>
      </c>
      <c r="I265" s="55"/>
      <c r="J265" s="27">
        <f t="shared" si="34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</row>
    <row r="266" spans="1:198" s="4" customFormat="1" ht="21.75" customHeight="1" x14ac:dyDescent="0.25">
      <c r="A266" s="3"/>
      <c r="B266" s="159" t="s">
        <v>8</v>
      </c>
      <c r="C266" s="238" t="s">
        <v>253</v>
      </c>
      <c r="D266" s="239">
        <v>1</v>
      </c>
      <c r="E266" s="56">
        <v>1</v>
      </c>
      <c r="F266" s="48" t="s">
        <v>255</v>
      </c>
      <c r="G266" s="187">
        <v>13.3</v>
      </c>
      <c r="H266" s="187">
        <f t="shared" si="33"/>
        <v>12.635000000000002</v>
      </c>
      <c r="I266" s="55"/>
      <c r="J266" s="27">
        <f t="shared" si="34"/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</row>
    <row r="267" spans="1:198" s="4" customFormat="1" ht="18" customHeight="1" thickBot="1" x14ac:dyDescent="0.3">
      <c r="A267" s="3"/>
      <c r="B267" s="159" t="s">
        <v>8</v>
      </c>
      <c r="C267" s="248" t="s">
        <v>254</v>
      </c>
      <c r="D267" s="249">
        <v>1</v>
      </c>
      <c r="E267" s="45">
        <v>1</v>
      </c>
      <c r="F267" s="44" t="s">
        <v>255</v>
      </c>
      <c r="G267" s="203">
        <v>13.3</v>
      </c>
      <c r="H267" s="204">
        <f t="shared" si="33"/>
        <v>12.635000000000002</v>
      </c>
      <c r="I267" s="42"/>
      <c r="J267" s="43">
        <f t="shared" si="34"/>
        <v>0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</row>
    <row r="268" spans="1:198" s="4" customFormat="1" ht="19.5" customHeight="1" thickBot="1" x14ac:dyDescent="0.3">
      <c r="A268" s="3"/>
      <c r="B268" s="2"/>
      <c r="C268" s="41"/>
      <c r="D268" s="41"/>
      <c r="E268" s="41"/>
      <c r="F268" s="41"/>
      <c r="G268" s="41"/>
      <c r="H268" s="235" t="s">
        <v>27</v>
      </c>
      <c r="I268" s="235"/>
      <c r="J268" s="197">
        <f>SUM(J255:J267)</f>
        <v>0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</row>
    <row r="269" spans="1:198" s="4" customFormat="1" ht="26.25" thickBot="1" x14ac:dyDescent="0.3">
      <c r="A269" s="3"/>
      <c r="B269" s="2"/>
      <c r="C269" s="52" t="s">
        <v>26</v>
      </c>
      <c r="D269" s="52"/>
      <c r="E269" s="37" t="s">
        <v>15</v>
      </c>
      <c r="F269" s="36" t="s">
        <v>14</v>
      </c>
      <c r="G269" s="36" t="s">
        <v>13</v>
      </c>
      <c r="H269" s="36" t="s">
        <v>12</v>
      </c>
      <c r="I269" s="36" t="s">
        <v>11</v>
      </c>
      <c r="J269" s="35" t="s">
        <v>4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</row>
    <row r="270" spans="1:198" s="4" customFormat="1" ht="18" customHeight="1" x14ac:dyDescent="0.25">
      <c r="A270" s="3"/>
      <c r="B270" s="2"/>
      <c r="C270" s="236" t="s">
        <v>25</v>
      </c>
      <c r="D270" s="237"/>
      <c r="E270" s="51">
        <v>3</v>
      </c>
      <c r="F270" s="50" t="s">
        <v>20</v>
      </c>
      <c r="G270" s="174">
        <v>3.85</v>
      </c>
      <c r="H270" s="174">
        <f>G270-(G270*5/100)</f>
        <v>3.6575000000000002</v>
      </c>
      <c r="I270" s="49"/>
      <c r="J270" s="150">
        <f>IF(I270&lt;3,0,IF(I270&lt;10,G270*I270,H270*I270))</f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</row>
    <row r="271" spans="1:198" s="4" customFormat="1" ht="18" customHeight="1" x14ac:dyDescent="0.25">
      <c r="A271" s="3"/>
      <c r="B271" s="2"/>
      <c r="C271" s="244" t="s">
        <v>24</v>
      </c>
      <c r="D271" s="245"/>
      <c r="E271" s="47">
        <v>3</v>
      </c>
      <c r="F271" s="48" t="s">
        <v>20</v>
      </c>
      <c r="G271" s="174">
        <v>3.65</v>
      </c>
      <c r="H271" s="174">
        <f t="shared" ref="H271:H275" si="35">G271-(G271*5/100)</f>
        <v>3.4674999999999998</v>
      </c>
      <c r="I271" s="46"/>
      <c r="J271" s="151">
        <f t="shared" ref="J271:J274" si="36">IF(I271&lt;3,0,IF(I271&lt;10,G271*I271,H271*I271))</f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</row>
    <row r="272" spans="1:198" s="4" customFormat="1" ht="18" customHeight="1" x14ac:dyDescent="0.25">
      <c r="A272" s="3"/>
      <c r="B272" s="2"/>
      <c r="C272" s="244" t="s">
        <v>23</v>
      </c>
      <c r="D272" s="245"/>
      <c r="E272" s="47">
        <v>3</v>
      </c>
      <c r="F272" s="29" t="s">
        <v>241</v>
      </c>
      <c r="G272" s="174">
        <v>7.5</v>
      </c>
      <c r="H272" s="174">
        <f t="shared" si="35"/>
        <v>7.125</v>
      </c>
      <c r="I272" s="46"/>
      <c r="J272" s="151">
        <f t="shared" si="36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</row>
    <row r="273" spans="1:198" s="4" customFormat="1" ht="18" customHeight="1" x14ac:dyDescent="0.25">
      <c r="A273" s="3"/>
      <c r="B273" s="2"/>
      <c r="C273" s="244" t="s">
        <v>22</v>
      </c>
      <c r="D273" s="245"/>
      <c r="E273" s="47">
        <v>3</v>
      </c>
      <c r="F273" s="48" t="s">
        <v>255</v>
      </c>
      <c r="G273" s="174">
        <v>7.5</v>
      </c>
      <c r="H273" s="174">
        <f t="shared" si="35"/>
        <v>7.125</v>
      </c>
      <c r="I273" s="46"/>
      <c r="J273" s="151">
        <f t="shared" si="36"/>
        <v>0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</row>
    <row r="274" spans="1:198" s="4" customFormat="1" ht="18" customHeight="1" x14ac:dyDescent="0.25">
      <c r="A274" s="3"/>
      <c r="B274" s="2"/>
      <c r="C274" s="244" t="s">
        <v>21</v>
      </c>
      <c r="D274" s="245"/>
      <c r="E274" s="47">
        <v>3</v>
      </c>
      <c r="F274" s="29" t="s">
        <v>20</v>
      </c>
      <c r="G274" s="174">
        <v>5.95</v>
      </c>
      <c r="H274" s="174">
        <f t="shared" si="35"/>
        <v>5.6524999999999999</v>
      </c>
      <c r="I274" s="46"/>
      <c r="J274" s="151">
        <f t="shared" si="36"/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</row>
    <row r="275" spans="1:198" s="4" customFormat="1" ht="18" customHeight="1" thickBot="1" x14ac:dyDescent="0.3">
      <c r="A275" s="3"/>
      <c r="B275" s="2"/>
      <c r="C275" s="246" t="s">
        <v>19</v>
      </c>
      <c r="D275" s="247"/>
      <c r="E275" s="205">
        <v>1</v>
      </c>
      <c r="F275" s="206" t="s">
        <v>18</v>
      </c>
      <c r="G275" s="207">
        <v>9.5</v>
      </c>
      <c r="H275" s="207">
        <f t="shared" si="35"/>
        <v>9.0250000000000004</v>
      </c>
      <c r="I275" s="208"/>
      <c r="J275" s="209">
        <f>IF(I275&lt;10,G275*I275,H275*I275)</f>
        <v>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</row>
    <row r="276" spans="1:198" s="4" customFormat="1" ht="15" x14ac:dyDescent="0.25">
      <c r="A276" s="3"/>
      <c r="B276" s="2"/>
      <c r="C276" s="41"/>
      <c r="D276" s="41"/>
      <c r="E276" s="41"/>
      <c r="F276" s="41"/>
      <c r="G276" s="41"/>
      <c r="H276" s="234" t="s">
        <v>17</v>
      </c>
      <c r="I276" s="234"/>
      <c r="J276" s="197">
        <f>SUM(J270:J275)</f>
        <v>0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</row>
    <row r="277" spans="1:198" s="4" customFormat="1" ht="8.25" customHeight="1" x14ac:dyDescent="0.25">
      <c r="A277" s="3"/>
      <c r="B277" s="2"/>
      <c r="C277" s="41"/>
      <c r="D277" s="41"/>
      <c r="E277" s="41"/>
      <c r="F277" s="41"/>
      <c r="G277" s="41"/>
      <c r="H277" s="41"/>
      <c r="I277" s="41"/>
      <c r="J277" s="15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</row>
    <row r="278" spans="1:198" ht="24.75" customHeight="1" thickBot="1" x14ac:dyDescent="0.3">
      <c r="A278" s="240" t="s">
        <v>16</v>
      </c>
      <c r="B278" s="240"/>
      <c r="C278" s="240"/>
      <c r="D278" s="240"/>
      <c r="E278" s="240"/>
      <c r="F278" s="240"/>
      <c r="G278" s="240"/>
      <c r="H278" s="240"/>
      <c r="I278" s="240"/>
      <c r="J278" s="240"/>
    </row>
    <row r="279" spans="1:198" s="4" customFormat="1" ht="33.75" customHeight="1" thickBot="1" x14ac:dyDescent="0.3">
      <c r="A279" s="40"/>
      <c r="B279" s="39"/>
      <c r="C279" s="38"/>
      <c r="D279" s="161"/>
      <c r="E279" s="37" t="s">
        <v>15</v>
      </c>
      <c r="F279" s="36" t="s">
        <v>14</v>
      </c>
      <c r="G279" s="36" t="s">
        <v>13</v>
      </c>
      <c r="H279" s="36" t="s">
        <v>12</v>
      </c>
      <c r="I279" s="36" t="s">
        <v>11</v>
      </c>
      <c r="J279" s="35" t="s">
        <v>4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</row>
    <row r="280" spans="1:198" s="4" customFormat="1" ht="18" customHeight="1" x14ac:dyDescent="0.25">
      <c r="A280" s="2"/>
      <c r="B280" s="159" t="s">
        <v>8</v>
      </c>
      <c r="C280" s="241" t="s">
        <v>10</v>
      </c>
      <c r="D280" s="188" t="s">
        <v>322</v>
      </c>
      <c r="E280" s="30">
        <v>3</v>
      </c>
      <c r="F280" s="29" t="s">
        <v>53</v>
      </c>
      <c r="G280" s="174">
        <v>7.65</v>
      </c>
      <c r="H280" s="174">
        <f t="shared" ref="H280:H288" si="37">G280-(G280*5/100)</f>
        <v>7.2675000000000001</v>
      </c>
      <c r="I280" s="28"/>
      <c r="J280" s="147">
        <f>IF(I280&lt;3,0,IF(I280&lt;10,G280*I280,H280*I280))</f>
        <v>0</v>
      </c>
      <c r="K280" s="14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</row>
    <row r="281" spans="1:198" s="4" customFormat="1" ht="18" customHeight="1" x14ac:dyDescent="0.25">
      <c r="A281" s="2"/>
      <c r="B281" s="159" t="s">
        <v>8</v>
      </c>
      <c r="C281" s="242"/>
      <c r="D281" s="188" t="s">
        <v>320</v>
      </c>
      <c r="E281" s="30">
        <v>3</v>
      </c>
      <c r="F281" s="29" t="s">
        <v>53</v>
      </c>
      <c r="G281" s="174">
        <v>7.65</v>
      </c>
      <c r="H281" s="174">
        <f t="shared" si="37"/>
        <v>7.2675000000000001</v>
      </c>
      <c r="I281" s="28"/>
      <c r="J281" s="147">
        <f t="shared" ref="J281:J287" si="38">IF(I281&lt;3,0,IF(I281&lt;10,G281*I281,H281*I281))</f>
        <v>0</v>
      </c>
      <c r="K281" s="14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</row>
    <row r="282" spans="1:198" s="4" customFormat="1" ht="18" customHeight="1" x14ac:dyDescent="0.25">
      <c r="A282" s="2"/>
      <c r="B282" s="159" t="s">
        <v>8</v>
      </c>
      <c r="C282" s="242"/>
      <c r="D282" s="188" t="s">
        <v>321</v>
      </c>
      <c r="E282" s="30">
        <v>3</v>
      </c>
      <c r="F282" s="29" t="s">
        <v>53</v>
      </c>
      <c r="G282" s="174">
        <v>7.65</v>
      </c>
      <c r="H282" s="174">
        <f t="shared" si="37"/>
        <v>7.2675000000000001</v>
      </c>
      <c r="I282" s="28"/>
      <c r="J282" s="147">
        <f t="shared" si="38"/>
        <v>0</v>
      </c>
      <c r="K282" s="14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</row>
    <row r="283" spans="1:198" s="4" customFormat="1" ht="18" customHeight="1" x14ac:dyDescent="0.25">
      <c r="A283" s="2"/>
      <c r="B283" s="159" t="s">
        <v>8</v>
      </c>
      <c r="C283" s="242"/>
      <c r="D283" s="33" t="s">
        <v>280</v>
      </c>
      <c r="E283" s="30">
        <v>3</v>
      </c>
      <c r="F283" s="29" t="s">
        <v>53</v>
      </c>
      <c r="G283" s="174">
        <v>7.65</v>
      </c>
      <c r="H283" s="174">
        <f t="shared" si="37"/>
        <v>7.2675000000000001</v>
      </c>
      <c r="I283" s="28"/>
      <c r="J283" s="147">
        <f t="shared" si="38"/>
        <v>0</v>
      </c>
      <c r="K283" s="14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</row>
    <row r="284" spans="1:198" s="4" customFormat="1" ht="18" customHeight="1" x14ac:dyDescent="0.25">
      <c r="A284" s="2"/>
      <c r="B284" s="159" t="s">
        <v>8</v>
      </c>
      <c r="C284" s="242"/>
      <c r="D284" s="33" t="s">
        <v>281</v>
      </c>
      <c r="E284" s="30">
        <v>3</v>
      </c>
      <c r="F284" s="29" t="s">
        <v>53</v>
      </c>
      <c r="G284" s="174">
        <v>7.65</v>
      </c>
      <c r="H284" s="174">
        <f t="shared" si="37"/>
        <v>7.2675000000000001</v>
      </c>
      <c r="I284" s="28"/>
      <c r="J284" s="147">
        <f t="shared" si="38"/>
        <v>0</v>
      </c>
      <c r="K284" s="14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</row>
    <row r="285" spans="1:198" s="4" customFormat="1" ht="18" customHeight="1" x14ac:dyDescent="0.25">
      <c r="A285" s="2"/>
      <c r="B285" s="159" t="s">
        <v>8</v>
      </c>
      <c r="C285" s="242"/>
      <c r="D285" s="33" t="s">
        <v>282</v>
      </c>
      <c r="E285" s="30">
        <v>3</v>
      </c>
      <c r="F285" s="29" t="s">
        <v>53</v>
      </c>
      <c r="G285" s="174">
        <v>7.65</v>
      </c>
      <c r="H285" s="174">
        <f t="shared" si="37"/>
        <v>7.2675000000000001</v>
      </c>
      <c r="I285" s="28"/>
      <c r="J285" s="147">
        <f t="shared" si="38"/>
        <v>0</v>
      </c>
      <c r="K285" s="14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</row>
    <row r="286" spans="1:198" s="4" customFormat="1" ht="18" customHeight="1" x14ac:dyDescent="0.25">
      <c r="A286" s="2"/>
      <c r="B286" s="159" t="s">
        <v>8</v>
      </c>
      <c r="C286" s="242"/>
      <c r="D286" s="33" t="s">
        <v>283</v>
      </c>
      <c r="E286" s="30">
        <v>3</v>
      </c>
      <c r="F286" s="29" t="s">
        <v>53</v>
      </c>
      <c r="G286" s="174">
        <v>7.65</v>
      </c>
      <c r="H286" s="174">
        <f t="shared" si="37"/>
        <v>7.2675000000000001</v>
      </c>
      <c r="I286" s="28"/>
      <c r="J286" s="147">
        <f t="shared" si="38"/>
        <v>0</v>
      </c>
      <c r="K286" s="14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</row>
    <row r="287" spans="1:198" s="4" customFormat="1" ht="18" customHeight="1" x14ac:dyDescent="0.25">
      <c r="A287" s="2"/>
      <c r="B287" s="159" t="s">
        <v>8</v>
      </c>
      <c r="C287" s="243"/>
      <c r="D287" s="33" t="s">
        <v>284</v>
      </c>
      <c r="E287" s="30">
        <v>3</v>
      </c>
      <c r="F287" s="29" t="s">
        <v>53</v>
      </c>
      <c r="G287" s="174">
        <v>7.65</v>
      </c>
      <c r="H287" s="174">
        <f t="shared" si="37"/>
        <v>7.2675000000000001</v>
      </c>
      <c r="I287" s="28"/>
      <c r="J287" s="147">
        <f t="shared" si="38"/>
        <v>0</v>
      </c>
      <c r="K287" s="14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</row>
    <row r="288" spans="1:198" s="4" customFormat="1" ht="27.75" customHeight="1" thickBot="1" x14ac:dyDescent="0.3">
      <c r="A288" s="2"/>
      <c r="B288" s="210" t="s">
        <v>8</v>
      </c>
      <c r="C288" s="211" t="s">
        <v>9</v>
      </c>
      <c r="D288" s="212" t="s">
        <v>319</v>
      </c>
      <c r="E288" s="213">
        <v>1</v>
      </c>
      <c r="F288" s="214" t="s">
        <v>318</v>
      </c>
      <c r="G288" s="202">
        <v>19.95</v>
      </c>
      <c r="H288" s="202">
        <f t="shared" si="37"/>
        <v>18.952500000000001</v>
      </c>
      <c r="I288" s="215"/>
      <c r="J288" s="216">
        <f t="shared" ref="J288" si="39">IF(I288&lt;10,G288*I288,H288*I288)</f>
        <v>0</v>
      </c>
      <c r="K288" s="14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</row>
    <row r="289" spans="1:198" ht="15" x14ac:dyDescent="0.25">
      <c r="A289" s="26"/>
      <c r="B289" s="26"/>
      <c r="H289" s="234" t="s">
        <v>6</v>
      </c>
      <c r="I289" s="234"/>
      <c r="J289" s="197">
        <f>SUM(J280:J288)</f>
        <v>0</v>
      </c>
      <c r="K289" s="144"/>
    </row>
    <row r="290" spans="1:198" ht="9" customHeight="1" thickBot="1" x14ac:dyDescent="0.3">
      <c r="A290" s="26"/>
      <c r="B290" s="26"/>
      <c r="H290" s="171"/>
      <c r="I290" s="171"/>
      <c r="J290" s="148"/>
      <c r="K290" s="145"/>
    </row>
    <row r="291" spans="1:198" ht="30.75" customHeight="1" x14ac:dyDescent="0.25">
      <c r="A291" s="229" t="s">
        <v>5</v>
      </c>
      <c r="B291" s="229"/>
      <c r="C291" s="229"/>
      <c r="D291" s="229"/>
      <c r="E291" s="229"/>
      <c r="F291" s="229"/>
      <c r="G291" s="229"/>
      <c r="H291" s="229"/>
      <c r="I291" s="25" t="s">
        <v>4</v>
      </c>
      <c r="J291" s="149">
        <f>J289+J276+J268+J252+J229+J209+J138+J121+J82+J68</f>
        <v>0</v>
      </c>
    </row>
    <row r="292" spans="1:198" ht="20.25" customHeight="1" x14ac:dyDescent="0.25">
      <c r="A292" s="229"/>
      <c r="B292" s="229"/>
      <c r="C292" s="229"/>
      <c r="D292" s="229"/>
      <c r="E292" s="229"/>
      <c r="F292" s="229"/>
      <c r="G292" s="229"/>
      <c r="H292" s="229"/>
      <c r="I292" s="25" t="s">
        <v>3</v>
      </c>
      <c r="J292" s="149">
        <f>J291*10/100</f>
        <v>0</v>
      </c>
    </row>
    <row r="293" spans="1:198" ht="18.75" customHeight="1" x14ac:dyDescent="0.25">
      <c r="A293" s="229" t="s">
        <v>336</v>
      </c>
      <c r="B293" s="229"/>
      <c r="C293" s="229"/>
      <c r="D293" s="229"/>
      <c r="E293" s="230" t="s">
        <v>2</v>
      </c>
      <c r="F293" s="230"/>
      <c r="G293" s="230"/>
      <c r="H293" s="24"/>
      <c r="I293" s="25" t="s">
        <v>299</v>
      </c>
      <c r="J293" s="149">
        <f>SUM(J291:J292)*0.07</f>
        <v>0</v>
      </c>
    </row>
    <row r="294" spans="1:198" ht="36" customHeight="1" x14ac:dyDescent="0.25">
      <c r="A294" s="231" t="s">
        <v>338</v>
      </c>
      <c r="B294" s="232"/>
      <c r="C294" s="232"/>
      <c r="D294" s="232"/>
      <c r="E294" s="232"/>
      <c r="F294" s="232"/>
      <c r="G294" s="232"/>
      <c r="H294" s="12"/>
      <c r="I294" s="233" t="s">
        <v>1</v>
      </c>
      <c r="J294" s="228">
        <f>J291+J292+J293</f>
        <v>0</v>
      </c>
    </row>
    <row r="295" spans="1:198" ht="33" customHeight="1" x14ac:dyDescent="0.25">
      <c r="A295" s="232"/>
      <c r="B295" s="232"/>
      <c r="C295" s="232"/>
      <c r="D295" s="232"/>
      <c r="E295" s="232"/>
      <c r="F295" s="232"/>
      <c r="G295" s="232"/>
      <c r="H295" s="23"/>
      <c r="I295" s="233"/>
      <c r="J295" s="228"/>
    </row>
    <row r="296" spans="1:198" s="4" customFormat="1" ht="8.25" customHeight="1" x14ac:dyDescent="0.25">
      <c r="A296" s="22"/>
      <c r="B296" s="21"/>
      <c r="C296" s="21"/>
      <c r="D296" s="21"/>
      <c r="E296" s="1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</row>
    <row r="297" spans="1:198" s="4" customFormat="1" ht="6" customHeight="1" x14ac:dyDescent="0.25">
      <c r="A297" s="22"/>
      <c r="B297" s="21"/>
      <c r="C297" s="21"/>
      <c r="D297" s="21"/>
      <c r="E297" s="18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</row>
    <row r="298" spans="1:198" s="4" customFormat="1" ht="1.5" customHeight="1" x14ac:dyDescent="0.25">
      <c r="A298" s="22"/>
      <c r="B298" s="21"/>
      <c r="C298" s="21"/>
      <c r="D298" s="21"/>
      <c r="E298" s="18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</row>
    <row r="299" spans="1:198" s="4" customFormat="1" ht="18" customHeight="1" x14ac:dyDescent="0.25">
      <c r="A299" s="225" t="s">
        <v>0</v>
      </c>
      <c r="B299" s="225"/>
      <c r="C299" s="225"/>
      <c r="D299" s="225"/>
      <c r="E299" s="20"/>
      <c r="F299" s="1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</row>
    <row r="300" spans="1:198" s="4" customFormat="1" ht="18" customHeight="1" x14ac:dyDescent="0.25">
      <c r="A300" s="226"/>
      <c r="B300" s="226"/>
      <c r="C300" s="226"/>
      <c r="D300" s="226"/>
      <c r="E300" s="226"/>
      <c r="F300" s="22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</row>
    <row r="301" spans="1:198" s="4" customFormat="1" ht="99.75" customHeight="1" x14ac:dyDescent="0.25">
      <c r="A301" s="226"/>
      <c r="B301" s="226"/>
      <c r="C301" s="226"/>
      <c r="D301" s="226"/>
      <c r="E301" s="226"/>
      <c r="F301" s="226"/>
      <c r="G301" s="1"/>
      <c r="I301" s="1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</row>
    <row r="302" spans="1:198" s="4" customFormat="1" ht="6" customHeight="1" x14ac:dyDescent="0.25">
      <c r="A302" s="3"/>
      <c r="B302" s="18"/>
      <c r="C302" s="18"/>
      <c r="D302" s="18"/>
      <c r="E302" s="18"/>
      <c r="F302" s="1"/>
      <c r="G302" s="1"/>
      <c r="H302" s="19"/>
      <c r="I302" s="1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</row>
    <row r="303" spans="1:198" s="4" customFormat="1" ht="0.75" hidden="1" customHeight="1" x14ac:dyDescent="0.25">
      <c r="A303" s="3"/>
      <c r="B303" s="18"/>
      <c r="C303" s="18"/>
      <c r="D303" s="18"/>
      <c r="E303" s="1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</row>
    <row r="304" spans="1:198" s="4" customFormat="1" ht="12.75" hidden="1" customHeight="1" x14ac:dyDescent="0.25">
      <c r="A304" s="3"/>
      <c r="B304" s="18"/>
      <c r="C304" s="18"/>
      <c r="D304" s="18"/>
      <c r="E304" s="1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</row>
    <row r="305" spans="1:198" s="4" customFormat="1" ht="30" customHeight="1" x14ac:dyDescent="0.25">
      <c r="A305" s="3"/>
      <c r="B305" s="18"/>
      <c r="C305" s="18"/>
      <c r="D305" s="18"/>
      <c r="E305" s="1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</row>
    <row r="306" spans="1:198" s="4" customFormat="1" x14ac:dyDescent="0.25">
      <c r="A306" s="16"/>
      <c r="B306" s="17"/>
      <c r="C306" s="6"/>
      <c r="D306" s="6"/>
      <c r="E306" s="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</row>
    <row r="307" spans="1:198" s="4" customFormat="1" x14ac:dyDescent="0.25">
      <c r="A307" s="16"/>
      <c r="B307" s="16"/>
      <c r="C307" s="15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</row>
    <row r="308" spans="1:198" s="4" customFormat="1" x14ac:dyDescent="0.25">
      <c r="A308" s="16"/>
      <c r="B308" s="16"/>
      <c r="C308" s="15"/>
      <c r="D308" s="15"/>
      <c r="E308" s="15"/>
      <c r="F308" s="15"/>
      <c r="G308" s="14"/>
      <c r="H308" s="13"/>
      <c r="I308" s="12"/>
      <c r="J308" s="1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</row>
    <row r="309" spans="1:198" s="4" customFormat="1" ht="5.25" customHeight="1" x14ac:dyDescent="0.25">
      <c r="A309" s="11"/>
      <c r="B309" s="11"/>
      <c r="C309" s="10"/>
      <c r="D309" s="10"/>
      <c r="E309" s="10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</row>
    <row r="310" spans="1:198" s="4" customFormat="1" ht="10.5" hidden="1" customHeight="1" x14ac:dyDescent="0.25">
      <c r="A310" s="8"/>
      <c r="B310" s="8"/>
      <c r="C310" s="7"/>
      <c r="D310" s="7"/>
      <c r="E310" s="6"/>
      <c r="F310" s="5"/>
      <c r="G310" s="5"/>
      <c r="H310" s="5"/>
      <c r="I310" s="5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</row>
    <row r="311" spans="1:198" customFormat="1" ht="15" x14ac:dyDescent="0.25"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</row>
    <row r="314" spans="1:198" ht="42.75" customHeight="1" x14ac:dyDescent="0.25"/>
    <row r="315" spans="1:198" ht="3.75" hidden="1" customHeight="1" x14ac:dyDescent="0.25"/>
    <row r="316" spans="1:198" hidden="1" x14ac:dyDescent="0.25"/>
    <row r="317" spans="1:198" ht="10.5" customHeight="1" x14ac:dyDescent="0.25"/>
    <row r="318" spans="1:198" s="4" customFormat="1" ht="38.25" customHeight="1" x14ac:dyDescent="0.25">
      <c r="A318" s="227" t="s">
        <v>339</v>
      </c>
      <c r="B318" s="227"/>
      <c r="C318" s="227"/>
      <c r="D318" s="227"/>
      <c r="E318" s="227"/>
      <c r="F318" s="227"/>
      <c r="G318" s="227"/>
      <c r="H318" s="227"/>
      <c r="I318" s="227"/>
      <c r="J318" s="22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</row>
    <row r="319" spans="1:198" s="4" customFormat="1" ht="5.25" customHeight="1" x14ac:dyDescent="0.25">
      <c r="A319" s="227"/>
      <c r="B319" s="227"/>
      <c r="C319" s="227"/>
      <c r="D319" s="227"/>
      <c r="E319" s="227"/>
      <c r="F319" s="227"/>
      <c r="G319" s="227"/>
      <c r="H319" s="227"/>
      <c r="I319" s="227"/>
      <c r="J319" s="22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</row>
  </sheetData>
  <sheetProtection algorithmName="SHA-512" hashValue="CHAho8d4Ru+/HTT2d7kTViTWvhEmgsEcJpZAt7r3icMkg4eGNVtO9Vr0RXrwp9aP7Jtn00JtLk65eS8r86QF6w==" saltValue="QfRKWzHGrmqjBneSL8zt8A==" spinCount="100000" sheet="1" objects="1" scenarios="1"/>
  <protectedRanges>
    <protectedRange sqref="I1:J6" name="Plage20"/>
    <protectedRange sqref="G293 E293 B295:C295" name="Plage2_10"/>
    <protectedRange sqref="D4 F4:G4 D6 D8 F8:I8 I15:I17 I19:I21 I23:I24 I212:I228 I33:I39 F6:G6 I71:I81 I124:I137 I26:I31 I41:I59 I61:I67 I85:I120 I141:I208" name="Plage13"/>
    <protectedRange sqref="D4 F4:G4 D6 D8 F8:I8 I19:I21 I23:I24 I212:I228 I33:I39 F6:G6 I15:I17 I71:I81 I124:I137 I26:I31 I41:I59 I61:I67 I85:I120 I141:I208" name="Plage11"/>
    <protectedRange sqref="D4 F4:G4 D6 D8 F8:I8 I19:I21 I23:I24 I212:I228 I33:I39 F6:G6 I15:I17 I71:I81 I124:I137 I26:I31 I41:I59 I61:I67 I85:I120 I141:I208" name="Plage9"/>
    <protectedRange sqref="I212:I228" name="Plage2_7"/>
    <protectedRange sqref="I85:I120" name="Plage2_6"/>
    <protectedRange sqref="I71:I81" name="Plage2_5"/>
    <protectedRange sqref="I19:I21 I23:I24 I33:I39 I15:I17 I26:I31 I41:I59 I61:I67" name="Plage2_4"/>
    <protectedRange sqref="I124:I137" name="Plage2_3"/>
    <protectedRange sqref="I237:I238 I255:I257 I280:I288" name="Plage2_2"/>
    <protectedRange sqref="D4 F4" name="Plage2_1"/>
    <protectedRange sqref="D6 D8 F8:J8 J6 F6:G6 B299:C301" name="Plage2"/>
    <protectedRange sqref="D4 F4:G4 D6 D8 F8:I8 I19:I21 I23:I24 I33:I39 F6:G6 I15:I17 I71:I81 I124:I137 I26:I31 I41:I59 I61:I67 I85:I120 I141:I208" name="Plage10"/>
    <protectedRange sqref="C246:D251" name="Plage12"/>
    <protectedRange sqref="A300:F301" name="Plage14"/>
  </protectedRanges>
  <mergeCells count="276">
    <mergeCell ref="C16:D16"/>
    <mergeCell ref="C17:D17"/>
    <mergeCell ref="C18:D18"/>
    <mergeCell ref="C19:D19"/>
    <mergeCell ref="C20:D20"/>
    <mergeCell ref="C21:D21"/>
    <mergeCell ref="A1:F2"/>
    <mergeCell ref="F4:H4"/>
    <mergeCell ref="D6:H6"/>
    <mergeCell ref="F8:I8"/>
    <mergeCell ref="A11:J11"/>
    <mergeCell ref="C15:D15"/>
    <mergeCell ref="C28:D28"/>
    <mergeCell ref="C29:D29"/>
    <mergeCell ref="C30:D30"/>
    <mergeCell ref="C31:D31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F41:F45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46:J46"/>
    <mergeCell ref="C47:D47"/>
    <mergeCell ref="F47:F50"/>
    <mergeCell ref="C48:D48"/>
    <mergeCell ref="C50:D50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A69:J69"/>
    <mergeCell ref="G68:I68"/>
    <mergeCell ref="C71:D71"/>
    <mergeCell ref="C72:D72"/>
    <mergeCell ref="C73:D73"/>
    <mergeCell ref="F73:F74"/>
    <mergeCell ref="C74:D74"/>
    <mergeCell ref="C63:D63"/>
    <mergeCell ref="C64:D64"/>
    <mergeCell ref="C65:D65"/>
    <mergeCell ref="C66:D66"/>
    <mergeCell ref="C67:D67"/>
    <mergeCell ref="C81:D81"/>
    <mergeCell ref="H82:I82"/>
    <mergeCell ref="A83:J83"/>
    <mergeCell ref="C84:D84"/>
    <mergeCell ref="C85:D85"/>
    <mergeCell ref="C75:D75"/>
    <mergeCell ref="C76:D76"/>
    <mergeCell ref="C77:D77"/>
    <mergeCell ref="C78:D78"/>
    <mergeCell ref="C79:D79"/>
    <mergeCell ref="C80:D80"/>
    <mergeCell ref="C92:D92"/>
    <mergeCell ref="C93:D93"/>
    <mergeCell ref="C94:D94"/>
    <mergeCell ref="C95:D95"/>
    <mergeCell ref="C96:D96"/>
    <mergeCell ref="C86:D86"/>
    <mergeCell ref="C87:D87"/>
    <mergeCell ref="C88:D88"/>
    <mergeCell ref="C89:D89"/>
    <mergeCell ref="C90:D90"/>
    <mergeCell ref="C91:D91"/>
    <mergeCell ref="C102:D102"/>
    <mergeCell ref="C103:D103"/>
    <mergeCell ref="C104:D104"/>
    <mergeCell ref="C105:D105"/>
    <mergeCell ref="C97:D97"/>
    <mergeCell ref="C98:D98"/>
    <mergeCell ref="C99:D99"/>
    <mergeCell ref="C100:D100"/>
    <mergeCell ref="C101:D10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11:D111"/>
    <mergeCell ref="C119:D119"/>
    <mergeCell ref="C120:D120"/>
    <mergeCell ref="A122:J122"/>
    <mergeCell ref="C124:D124"/>
    <mergeCell ref="C125:D125"/>
    <mergeCell ref="C116:D116"/>
    <mergeCell ref="C117:D117"/>
    <mergeCell ref="C118:D118"/>
    <mergeCell ref="C129:D129"/>
    <mergeCell ref="C130:D130"/>
    <mergeCell ref="C131:D131"/>
    <mergeCell ref="C126:D126"/>
    <mergeCell ref="C127:D127"/>
    <mergeCell ref="C128:D128"/>
    <mergeCell ref="C137:D137"/>
    <mergeCell ref="A139:J139"/>
    <mergeCell ref="C141:D141"/>
    <mergeCell ref="C142:D142"/>
    <mergeCell ref="C143:D143"/>
    <mergeCell ref="C144:D144"/>
    <mergeCell ref="C132:D132"/>
    <mergeCell ref="C133:D133"/>
    <mergeCell ref="C134:D134"/>
    <mergeCell ref="C135:D135"/>
    <mergeCell ref="C136:D136"/>
    <mergeCell ref="C152:D152"/>
    <mergeCell ref="C153:D153"/>
    <mergeCell ref="C154:D154"/>
    <mergeCell ref="C156:D156"/>
    <mergeCell ref="C157:D157"/>
    <mergeCell ref="C158:D158"/>
    <mergeCell ref="C145:D145"/>
    <mergeCell ref="C146:D146"/>
    <mergeCell ref="C147:D147"/>
    <mergeCell ref="C148:D148"/>
    <mergeCell ref="C150:D150"/>
    <mergeCell ref="C151:D151"/>
    <mergeCell ref="C165:D165"/>
    <mergeCell ref="C166:D166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75:D175"/>
    <mergeCell ref="C176:D176"/>
    <mergeCell ref="C177:D177"/>
    <mergeCell ref="C178:D178"/>
    <mergeCell ref="C179:D179"/>
    <mergeCell ref="C171:D171"/>
    <mergeCell ref="C172:D172"/>
    <mergeCell ref="C173:D173"/>
    <mergeCell ref="C174:D174"/>
    <mergeCell ref="C186:D186"/>
    <mergeCell ref="C187:D187"/>
    <mergeCell ref="C188:D188"/>
    <mergeCell ref="C189:D189"/>
    <mergeCell ref="C190:D190"/>
    <mergeCell ref="C180:D180"/>
    <mergeCell ref="C181:D181"/>
    <mergeCell ref="C182:D182"/>
    <mergeCell ref="C183:D183"/>
    <mergeCell ref="C184:D184"/>
    <mergeCell ref="C185:D185"/>
    <mergeCell ref="C193:D193"/>
    <mergeCell ref="C194:D194"/>
    <mergeCell ref="C195:D195"/>
    <mergeCell ref="C196:D196"/>
    <mergeCell ref="C197:D197"/>
    <mergeCell ref="C191:D191"/>
    <mergeCell ref="C192:D192"/>
    <mergeCell ref="C203:D203"/>
    <mergeCell ref="C204:D204"/>
    <mergeCell ref="C205:D205"/>
    <mergeCell ref="C206:D206"/>
    <mergeCell ref="C207:D207"/>
    <mergeCell ref="C208:D208"/>
    <mergeCell ref="C198:D198"/>
    <mergeCell ref="C199:D199"/>
    <mergeCell ref="C200:D200"/>
    <mergeCell ref="C201:D201"/>
    <mergeCell ref="C202:D202"/>
    <mergeCell ref="C216:D216"/>
    <mergeCell ref="C217:D217"/>
    <mergeCell ref="C218:D218"/>
    <mergeCell ref="C219:D219"/>
    <mergeCell ref="C220:D220"/>
    <mergeCell ref="C221:D221"/>
    <mergeCell ref="H209:I209"/>
    <mergeCell ref="A210:J210"/>
    <mergeCell ref="C212:D212"/>
    <mergeCell ref="C213:D213"/>
    <mergeCell ref="C214:D214"/>
    <mergeCell ref="C215:D215"/>
    <mergeCell ref="C228:D228"/>
    <mergeCell ref="H229:I229"/>
    <mergeCell ref="A233:I233"/>
    <mergeCell ref="A235:J235"/>
    <mergeCell ref="C238:J238"/>
    <mergeCell ref="C239:J239"/>
    <mergeCell ref="C222:D222"/>
    <mergeCell ref="C223:D223"/>
    <mergeCell ref="C224:D224"/>
    <mergeCell ref="C225:D225"/>
    <mergeCell ref="C226:D226"/>
    <mergeCell ref="C227:D227"/>
    <mergeCell ref="C240:J240"/>
    <mergeCell ref="C241:J241"/>
    <mergeCell ref="E242:J242"/>
    <mergeCell ref="C244:D244"/>
    <mergeCell ref="F244:G244"/>
    <mergeCell ref="H244:I244"/>
    <mergeCell ref="F245:G245"/>
    <mergeCell ref="F246:G246"/>
    <mergeCell ref="F247:G247"/>
    <mergeCell ref="H245:I245"/>
    <mergeCell ref="H246:I246"/>
    <mergeCell ref="H247:I247"/>
    <mergeCell ref="C251:D251"/>
    <mergeCell ref="H252:I252"/>
    <mergeCell ref="C255:D255"/>
    <mergeCell ref="C256:D256"/>
    <mergeCell ref="C257:D257"/>
    <mergeCell ref="C258:D258"/>
    <mergeCell ref="F251:G251"/>
    <mergeCell ref="H251:I251"/>
    <mergeCell ref="C245:D245"/>
    <mergeCell ref="C246:D246"/>
    <mergeCell ref="C247:D247"/>
    <mergeCell ref="C248:D248"/>
    <mergeCell ref="C249:D249"/>
    <mergeCell ref="C250:D250"/>
    <mergeCell ref="F248:G248"/>
    <mergeCell ref="F249:G249"/>
    <mergeCell ref="F250:G250"/>
    <mergeCell ref="H248:I248"/>
    <mergeCell ref="H249:I249"/>
    <mergeCell ref="H250:I250"/>
    <mergeCell ref="H289:I289"/>
    <mergeCell ref="H268:I268"/>
    <mergeCell ref="C270:D270"/>
    <mergeCell ref="C259:D259"/>
    <mergeCell ref="C260:D260"/>
    <mergeCell ref="C261:D261"/>
    <mergeCell ref="C262:D262"/>
    <mergeCell ref="C263:D263"/>
    <mergeCell ref="C264:D264"/>
    <mergeCell ref="H276:I276"/>
    <mergeCell ref="A278:J278"/>
    <mergeCell ref="C280:C287"/>
    <mergeCell ref="C271:D271"/>
    <mergeCell ref="C272:D272"/>
    <mergeCell ref="C273:D273"/>
    <mergeCell ref="C274:D274"/>
    <mergeCell ref="C275:D275"/>
    <mergeCell ref="C265:D265"/>
    <mergeCell ref="C266:D266"/>
    <mergeCell ref="C267:D267"/>
    <mergeCell ref="A299:D299"/>
    <mergeCell ref="A300:F301"/>
    <mergeCell ref="A318:J319"/>
    <mergeCell ref="J294:J295"/>
    <mergeCell ref="A291:H292"/>
    <mergeCell ref="A293:D293"/>
    <mergeCell ref="E293:G293"/>
    <mergeCell ref="A294:G295"/>
    <mergeCell ref="I294:I295"/>
  </mergeCells>
  <hyperlinks>
    <hyperlink ref="E293" r:id="rId1" display="http://issuu.com/expression-bretagne/docs/botanique-kerisnel-pepinieres?e=0"/>
  </hyperlinks>
  <printOptions horizontalCentered="1"/>
  <pageMargins left="0.43307086614173229" right="0.23622047244094491" top="0.39370078740157483" bottom="0.15748031496062992" header="0.31496062992125984" footer="0.31496062992125984"/>
  <pageSetup paperSize="9" scale="48" fitToHeight="0" orientation="portrait" r:id="rId2"/>
  <headerFooter alignWithMargins="0"/>
  <rowBreaks count="3" manualBreakCount="3">
    <brk id="82" max="9" man="1"/>
    <brk id="156" max="9" man="1"/>
    <brk id="234" max="9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 Kerisnel </vt:lpstr>
      <vt:lpstr>Feuil1</vt:lpstr>
      <vt:lpstr>'Bon de commande Kerisnel '!Zone_d_impression</vt:lpstr>
    </vt:vector>
  </TitlesOfParts>
  <Company>CHAMBRE D'AGRICULTURE DE BRETAGNE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MOIGNO Rosina</dc:creator>
  <cp:lastModifiedBy>ROBERT Elodie</cp:lastModifiedBy>
  <cp:lastPrinted>2019-09-27T11:46:20Z</cp:lastPrinted>
  <dcterms:created xsi:type="dcterms:W3CDTF">2016-09-22T06:52:36Z</dcterms:created>
  <dcterms:modified xsi:type="dcterms:W3CDTF">2019-10-01T06:45:40Z</dcterms:modified>
</cp:coreProperties>
</file>